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1040200020-保育係\02幼児教育・保育無償化\R6幼児教育無償化関係\利用給付関係書類\請求書・提供証明書等様式\利用料用（法定代理）\"/>
    </mc:Choice>
  </mc:AlternateContent>
  <xr:revisionPtr revIDLastSave="0" documentId="13_ncr:1_{D9653E57-9690-4350-8987-3477836E15D1}" xr6:coauthVersionLast="36" xr6:coauthVersionMax="36" xr10:uidLastSave="{00000000-0000-0000-0000-000000000000}"/>
  <bookViews>
    <workbookView xWindow="600" yWindow="120" windowWidth="19395" windowHeight="6840" tabRatio="959" activeTab="1" xr2:uid="{00000000-000D-0000-FFFF-FFFF00000000}"/>
  </bookViews>
  <sheets>
    <sheet name="【半年・３か月払用】請求書作成方法" sheetId="56" r:id="rId1"/>
    <sheet name="請求書（精算用）" sheetId="1" r:id="rId2"/>
    <sheet name="内訳" sheetId="4" r:id="rId3"/>
    <sheet name="請求書（毎月払用）" sheetId="21" r:id="rId4"/>
    <sheet name="内訳4月" sheetId="2" r:id="rId5"/>
    <sheet name="内訳5月" sheetId="45" r:id="rId6"/>
    <sheet name="内訳7月" sheetId="47" r:id="rId7"/>
    <sheet name="内訳6月" sheetId="46" r:id="rId8"/>
    <sheet name="内訳8月" sheetId="48" r:id="rId9"/>
    <sheet name="内訳9月" sheetId="49" r:id="rId10"/>
    <sheet name="内訳10月" sheetId="50" r:id="rId11"/>
    <sheet name="内訳11月" sheetId="51" r:id="rId12"/>
    <sheet name="内訳12月" sheetId="52" r:id="rId13"/>
    <sheet name="内訳1月" sheetId="53" r:id="rId14"/>
    <sheet name="内訳2月" sheetId="54" r:id="rId15"/>
    <sheet name="内訳三月" sheetId="55" r:id="rId16"/>
    <sheet name="内訳3月" sheetId="19" state="hidden" r:id="rId17"/>
  </sheets>
  <definedNames>
    <definedName name="_xlnm.Print_Area" localSheetId="0">【半年・３か月払用】請求書作成方法!$A$1:$J$128</definedName>
    <definedName name="_xlnm.Print_Area" localSheetId="1">'請求書（精算用）'!$A$1:$M$41</definedName>
    <definedName name="_xlnm.Print_Area" localSheetId="3">'請求書（毎月払用）'!$A$1:$M$41</definedName>
    <definedName name="_xlnm.Print_Area" localSheetId="2">内訳!$A$1:$K$9</definedName>
    <definedName name="_xlnm.Print_Area" localSheetId="10">内訳10月!$A$1:$T$13</definedName>
    <definedName name="_xlnm.Print_Area" localSheetId="11">内訳11月!$A$1:$T$13</definedName>
    <definedName name="_xlnm.Print_Area" localSheetId="12">内訳12月!$A$1:$T$13</definedName>
    <definedName name="_xlnm.Print_Area" localSheetId="13">内訳1月!$A$1:$T$13</definedName>
    <definedName name="_xlnm.Print_Area" localSheetId="14">内訳2月!$A$1:$T$13</definedName>
    <definedName name="_xlnm.Print_Area" localSheetId="16">内訳3月!$A$1:$AQ$92</definedName>
    <definedName name="_xlnm.Print_Area" localSheetId="4">内訳4月!$A$1:$T$13</definedName>
    <definedName name="_xlnm.Print_Area" localSheetId="5">内訳5月!$A$1:$T$13</definedName>
    <definedName name="_xlnm.Print_Area" localSheetId="7">内訳6月!$A$1:$T$13</definedName>
    <definedName name="_xlnm.Print_Area" localSheetId="6">内訳7月!$A$1:$T$13</definedName>
    <definedName name="_xlnm.Print_Area" localSheetId="8">内訳8月!$A$1:$T$13</definedName>
    <definedName name="_xlnm.Print_Area" localSheetId="9">内訳9月!$A$1:$T$13</definedName>
    <definedName name="_xlnm.Print_Area" localSheetId="15">内訳三月!$A$1:$T$13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50" l="1"/>
  <c r="J11" i="50"/>
  <c r="J12" i="50"/>
  <c r="H41" i="1" l="1"/>
  <c r="H40" i="1"/>
  <c r="H39" i="1"/>
  <c r="H38" i="1"/>
  <c r="H37" i="1"/>
  <c r="H36" i="1"/>
  <c r="G32" i="1"/>
  <c r="G31" i="1"/>
  <c r="G29" i="1"/>
  <c r="G25" i="1"/>
  <c r="M3" i="45"/>
  <c r="M3" i="46" s="1"/>
  <c r="M3" i="47" s="1"/>
  <c r="M3" i="48" s="1"/>
  <c r="M3" i="49" s="1"/>
  <c r="M3" i="50" s="1"/>
  <c r="M3" i="51" s="1"/>
  <c r="M3" i="52" s="1"/>
  <c r="M3" i="53" s="1"/>
  <c r="M3" i="54" s="1"/>
  <c r="M3" i="55" s="1"/>
  <c r="M9" i="45"/>
  <c r="M9" i="46"/>
  <c r="M9" i="47"/>
  <c r="M9" i="48" s="1"/>
  <c r="M9" i="49" s="1"/>
  <c r="M9" i="50" s="1"/>
  <c r="M9" i="51" s="1"/>
  <c r="M9" i="52" s="1"/>
  <c r="M9" i="53" s="1"/>
  <c r="M9" i="54" s="1"/>
  <c r="M9" i="55" s="1"/>
  <c r="J9" i="45"/>
  <c r="J9" i="46"/>
  <c r="J9" i="47" s="1"/>
  <c r="G9" i="45"/>
  <c r="G9" i="46"/>
  <c r="G9" i="47" s="1"/>
  <c r="J12" i="51"/>
  <c r="J12" i="52" s="1"/>
  <c r="J11" i="51"/>
  <c r="J10" i="51"/>
  <c r="J10" i="52" s="1"/>
  <c r="J12" i="45"/>
  <c r="J12" i="46" s="1"/>
  <c r="M12" i="45"/>
  <c r="M12" i="46" s="1"/>
  <c r="M12" i="47" s="1"/>
  <c r="M12" i="48" s="1"/>
  <c r="M12" i="49" s="1"/>
  <c r="M12" i="50" s="1"/>
  <c r="M12" i="51" s="1"/>
  <c r="M12" i="52" s="1"/>
  <c r="M12" i="53" s="1"/>
  <c r="M12" i="54" s="1"/>
  <c r="M12" i="55" s="1"/>
  <c r="M11" i="45"/>
  <c r="M11" i="46" s="1"/>
  <c r="M11" i="47" s="1"/>
  <c r="M11" i="48" s="1"/>
  <c r="M11" i="49" s="1"/>
  <c r="M11" i="50" s="1"/>
  <c r="J11" i="45"/>
  <c r="J11" i="46" s="1"/>
  <c r="M10" i="45"/>
  <c r="M10" i="46" s="1"/>
  <c r="J10" i="45"/>
  <c r="J10" i="46"/>
  <c r="J10" i="47" s="1"/>
  <c r="J10" i="48" s="1"/>
  <c r="J10" i="49" s="1"/>
  <c r="G12" i="45"/>
  <c r="G12" i="46" s="1"/>
  <c r="G12" i="47" s="1"/>
  <c r="G12" i="48" s="1"/>
  <c r="G12" i="49" s="1"/>
  <c r="G12" i="50" s="1"/>
  <c r="G12" i="51" s="1"/>
  <c r="G12" i="52" s="1"/>
  <c r="G12" i="53" s="1"/>
  <c r="G12" i="54" s="1"/>
  <c r="G12" i="55" s="1"/>
  <c r="G11" i="45"/>
  <c r="G11" i="46" s="1"/>
  <c r="G11" i="47" s="1"/>
  <c r="G11" i="48" s="1"/>
  <c r="G11" i="49" s="1"/>
  <c r="G11" i="50" s="1"/>
  <c r="G11" i="51" s="1"/>
  <c r="G11" i="52" s="1"/>
  <c r="G11" i="53" s="1"/>
  <c r="G11" i="54" s="1"/>
  <c r="G11" i="55" s="1"/>
  <c r="G10" i="45"/>
  <c r="G10" i="46" s="1"/>
  <c r="P9" i="45"/>
  <c r="P12" i="2"/>
  <c r="P11" i="2"/>
  <c r="P10" i="2"/>
  <c r="P9" i="2"/>
  <c r="G13" i="2"/>
  <c r="C23" i="4"/>
  <c r="C24" i="4"/>
  <c r="F19" i="4"/>
  <c r="F21" i="4" s="1"/>
  <c r="G19" i="4"/>
  <c r="G21" i="4" s="1"/>
  <c r="D23" i="4"/>
  <c r="H20" i="4"/>
  <c r="F20" i="4"/>
  <c r="H19" i="4"/>
  <c r="C25" i="4"/>
  <c r="G20" i="4"/>
  <c r="H21" i="4"/>
  <c r="J1" i="4"/>
  <c r="J17" i="4" s="1"/>
  <c r="E24" i="4"/>
  <c r="E25" i="4" s="1"/>
  <c r="F24" i="4"/>
  <c r="H24" i="4"/>
  <c r="G24" i="4"/>
  <c r="E92" i="19"/>
  <c r="AA87" i="19"/>
  <c r="E87" i="19"/>
  <c r="E77" i="19"/>
  <c r="E72" i="19"/>
  <c r="E67" i="19"/>
  <c r="K62" i="19"/>
  <c r="E62" i="19"/>
  <c r="K57" i="19"/>
  <c r="E57" i="19"/>
  <c r="X52" i="19"/>
  <c r="E52" i="19"/>
  <c r="X51" i="19"/>
  <c r="E51" i="19"/>
  <c r="X50" i="19"/>
  <c r="E50" i="19"/>
  <c r="N50" i="19" s="1"/>
  <c r="G14" i="19" s="1"/>
  <c r="X49" i="19"/>
  <c r="E49" i="19"/>
  <c r="C38" i="19"/>
  <c r="R34" i="19"/>
  <c r="AB34" i="19"/>
  <c r="R33" i="19"/>
  <c r="AB33" i="19" s="1"/>
  <c r="R32" i="19"/>
  <c r="AB32" i="19" s="1"/>
  <c r="AB35" i="19" s="1"/>
  <c r="R28" i="19"/>
  <c r="AB28" i="19"/>
  <c r="R27" i="19"/>
  <c r="AB27" i="19" s="1"/>
  <c r="R26" i="19"/>
  <c r="AB26" i="19" s="1"/>
  <c r="AO20" i="19"/>
  <c r="J77" i="19" s="1"/>
  <c r="P20" i="19"/>
  <c r="D19" i="19"/>
  <c r="D18" i="19"/>
  <c r="AK18" i="19" s="1"/>
  <c r="AP18" i="19" s="1"/>
  <c r="D17" i="19"/>
  <c r="D16" i="19"/>
  <c r="D15" i="19"/>
  <c r="D14" i="19"/>
  <c r="D13" i="19"/>
  <c r="D12" i="19"/>
  <c r="O7" i="19"/>
  <c r="AC52" i="19" s="1"/>
  <c r="AG52" i="19" s="1"/>
  <c r="G19" i="19" s="1"/>
  <c r="O87" i="19"/>
  <c r="AG3" i="19"/>
  <c r="G23" i="4"/>
  <c r="G25" i="4" s="1"/>
  <c r="H23" i="4"/>
  <c r="H25" i="4" s="1"/>
  <c r="F23" i="4"/>
  <c r="E23" i="4"/>
  <c r="D20" i="4"/>
  <c r="J82" i="19"/>
  <c r="T82" i="19" s="1"/>
  <c r="AC49" i="19"/>
  <c r="AC51" i="19"/>
  <c r="O62" i="19"/>
  <c r="O67" i="19"/>
  <c r="O92" i="19"/>
  <c r="H44" i="19"/>
  <c r="J50" i="19"/>
  <c r="J51" i="19"/>
  <c r="N51" i="19" s="1"/>
  <c r="G16" i="19" s="1"/>
  <c r="J52" i="19"/>
  <c r="N52" i="19" s="1"/>
  <c r="G18" i="19" s="1"/>
  <c r="F25" i="4"/>
  <c r="P12" i="19"/>
  <c r="P13" i="19"/>
  <c r="P14" i="19" s="1"/>
  <c r="P15" i="19" s="1"/>
  <c r="P16" i="19" s="1"/>
  <c r="P17" i="19" s="1"/>
  <c r="P18" i="19" s="1"/>
  <c r="P19" i="19" s="1"/>
  <c r="I23" i="4"/>
  <c r="I25" i="4" s="1"/>
  <c r="AK19" i="19"/>
  <c r="AP19" i="19" s="1"/>
  <c r="AK17" i="19"/>
  <c r="AP17" i="19" s="1"/>
  <c r="AK15" i="19"/>
  <c r="AP15" i="19" s="1"/>
  <c r="AK14" i="19"/>
  <c r="AP14" i="19" s="1"/>
  <c r="AK13" i="19"/>
  <c r="AP13" i="19" s="1"/>
  <c r="AK12" i="19"/>
  <c r="AP12" i="19" s="1"/>
  <c r="AP20" i="19" s="1"/>
  <c r="AK16" i="19"/>
  <c r="AP16" i="19" s="1"/>
  <c r="D19" i="4"/>
  <c r="D21" i="4" s="1"/>
  <c r="I8" i="4"/>
  <c r="I4" i="4"/>
  <c r="C20" i="4"/>
  <c r="C19" i="4"/>
  <c r="I19" i="4" s="1"/>
  <c r="J23" i="4" s="1"/>
  <c r="E20" i="4"/>
  <c r="E19" i="4"/>
  <c r="E21" i="4" s="1"/>
  <c r="D24" i="4"/>
  <c r="D25" i="4" s="1"/>
  <c r="I24" i="4"/>
  <c r="M11" i="51" l="1"/>
  <c r="M11" i="52" s="1"/>
  <c r="M11" i="53" s="1"/>
  <c r="M11" i="54" s="1"/>
  <c r="M11" i="55" s="1"/>
  <c r="P11" i="50"/>
  <c r="P11" i="45"/>
  <c r="G13" i="45"/>
  <c r="P12" i="50"/>
  <c r="J8" i="4"/>
  <c r="G13" i="46"/>
  <c r="G10" i="47"/>
  <c r="G10" i="48" s="1"/>
  <c r="G10" i="49" s="1"/>
  <c r="G10" i="50" s="1"/>
  <c r="G10" i="51" s="1"/>
  <c r="G10" i="52" s="1"/>
  <c r="G10" i="53" s="1"/>
  <c r="G10" i="54" s="1"/>
  <c r="G10" i="55" s="1"/>
  <c r="AG49" i="19"/>
  <c r="G13" i="19" s="1"/>
  <c r="P13" i="2"/>
  <c r="AE11" i="2" s="1"/>
  <c r="I20" i="4"/>
  <c r="J24" i="4" s="1"/>
  <c r="O57" i="19"/>
  <c r="T57" i="19" s="1"/>
  <c r="J12" i="19" s="1"/>
  <c r="J13" i="19" s="1"/>
  <c r="J14" i="19" s="1"/>
  <c r="J15" i="19" s="1"/>
  <c r="J16" i="19" s="1"/>
  <c r="J17" i="19" s="1"/>
  <c r="J18" i="19" s="1"/>
  <c r="J19" i="19" s="1"/>
  <c r="T77" i="19"/>
  <c r="AB12" i="19" s="1"/>
  <c r="AB13" i="19" s="1"/>
  <c r="AB14" i="19" s="1"/>
  <c r="AB15" i="19" s="1"/>
  <c r="AB16" i="19" s="1"/>
  <c r="AB17" i="19" s="1"/>
  <c r="AB18" i="19" s="1"/>
  <c r="AB19" i="19" s="1"/>
  <c r="P9" i="46"/>
  <c r="AG51" i="19"/>
  <c r="G17" i="19" s="1"/>
  <c r="AB29" i="19"/>
  <c r="M38" i="19" s="1"/>
  <c r="P10" i="45"/>
  <c r="O72" i="19"/>
  <c r="T72" i="19" s="1"/>
  <c r="M16" i="19" s="1"/>
  <c r="M17" i="19" s="1"/>
  <c r="AC50" i="19"/>
  <c r="AG50" i="19" s="1"/>
  <c r="G15" i="19" s="1"/>
  <c r="P12" i="45"/>
  <c r="P12" i="51"/>
  <c r="J11" i="52"/>
  <c r="J11" i="53" s="1"/>
  <c r="J11" i="54" s="1"/>
  <c r="P12" i="52"/>
  <c r="J12" i="53"/>
  <c r="P9" i="47"/>
  <c r="J9" i="48"/>
  <c r="J12" i="47"/>
  <c r="P12" i="46"/>
  <c r="AH14" i="19"/>
  <c r="AH12" i="19"/>
  <c r="AH19" i="19"/>
  <c r="AH17" i="19"/>
  <c r="AH15" i="19"/>
  <c r="AH13" i="19"/>
  <c r="AH18" i="19"/>
  <c r="AH16" i="19"/>
  <c r="P10" i="46"/>
  <c r="M10" i="47"/>
  <c r="G9" i="48"/>
  <c r="J11" i="47"/>
  <c r="P11" i="46"/>
  <c r="T62" i="19"/>
  <c r="I21" i="4"/>
  <c r="J25" i="4" s="1"/>
  <c r="C21" i="4"/>
  <c r="J10" i="53"/>
  <c r="J49" i="19"/>
  <c r="N49" i="19" s="1"/>
  <c r="G12" i="19" s="1"/>
  <c r="P11" i="51" l="1"/>
  <c r="AC11" i="2"/>
  <c r="AA11" i="2"/>
  <c r="AD11" i="2"/>
  <c r="AB11" i="2"/>
  <c r="C3" i="4"/>
  <c r="C5" i="4" s="1"/>
  <c r="Y11" i="2"/>
  <c r="Z11" i="2"/>
  <c r="G13" i="47"/>
  <c r="P11" i="53"/>
  <c r="P11" i="52"/>
  <c r="P13" i="46"/>
  <c r="P13" i="45"/>
  <c r="J11" i="48"/>
  <c r="P11" i="47"/>
  <c r="P12" i="47"/>
  <c r="J12" i="48"/>
  <c r="G9" i="49"/>
  <c r="G13" i="48"/>
  <c r="T67" i="19"/>
  <c r="AA62" i="19"/>
  <c r="S12" i="19" s="1"/>
  <c r="S13" i="19" s="1"/>
  <c r="S14" i="19" s="1"/>
  <c r="S15" i="19" s="1"/>
  <c r="S16" i="19" s="1"/>
  <c r="S17" i="19" s="1"/>
  <c r="S18" i="19" s="1"/>
  <c r="S19" i="19" s="1"/>
  <c r="P10" i="47"/>
  <c r="M10" i="48"/>
  <c r="P9" i="48"/>
  <c r="J9" i="49"/>
  <c r="P11" i="54"/>
  <c r="J11" i="55"/>
  <c r="P11" i="55" s="1"/>
  <c r="J12" i="54"/>
  <c r="P12" i="53"/>
  <c r="J10" i="54"/>
  <c r="AA11" i="46" l="1"/>
  <c r="F3" i="4"/>
  <c r="G3" i="4"/>
  <c r="H3" i="4"/>
  <c r="AE11" i="46"/>
  <c r="E3" i="4"/>
  <c r="E5" i="4" s="1"/>
  <c r="AB11" i="46"/>
  <c r="Y11" i="46"/>
  <c r="AC11" i="46"/>
  <c r="P13" i="47"/>
  <c r="Z11" i="46"/>
  <c r="AD11" i="46"/>
  <c r="AE11" i="45"/>
  <c r="AB11" i="45"/>
  <c r="AA11" i="45"/>
  <c r="D3" i="4"/>
  <c r="D5" i="4" s="1"/>
  <c r="AD11" i="45"/>
  <c r="Z11" i="45"/>
  <c r="AC11" i="45"/>
  <c r="Y11" i="45"/>
  <c r="J9" i="50"/>
  <c r="P9" i="49"/>
  <c r="P11" i="48"/>
  <c r="J11" i="49"/>
  <c r="P11" i="49" s="1"/>
  <c r="G9" i="50"/>
  <c r="G13" i="49"/>
  <c r="T87" i="19"/>
  <c r="AA67" i="19"/>
  <c r="V12" i="19" s="1"/>
  <c r="V13" i="19" s="1"/>
  <c r="V14" i="19" s="1"/>
  <c r="V15" i="19" s="1"/>
  <c r="V16" i="19" s="1"/>
  <c r="V17" i="19" s="1"/>
  <c r="V18" i="19" s="1"/>
  <c r="V19" i="19" s="1"/>
  <c r="J10" i="55"/>
  <c r="M10" i="49"/>
  <c r="P10" i="48"/>
  <c r="P12" i="48"/>
  <c r="J12" i="49"/>
  <c r="P12" i="49" s="1"/>
  <c r="P12" i="54"/>
  <c r="J12" i="55"/>
  <c r="P12" i="55" s="1"/>
  <c r="AE11" i="47" l="1"/>
  <c r="AB11" i="47"/>
  <c r="Y11" i="47"/>
  <c r="AC11" i="47"/>
  <c r="Z11" i="47"/>
  <c r="AA11" i="47"/>
  <c r="AD11" i="47"/>
  <c r="P10" i="49"/>
  <c r="M10" i="50"/>
  <c r="P13" i="48"/>
  <c r="T92" i="19"/>
  <c r="AT92" i="19" s="1"/>
  <c r="AT87" i="19"/>
  <c r="J9" i="51"/>
  <c r="P9" i="50"/>
  <c r="G9" i="51"/>
  <c r="G13" i="50"/>
  <c r="P13" i="49"/>
  <c r="F5" i="4"/>
  <c r="AE11" i="48" l="1"/>
  <c r="G5" i="4"/>
  <c r="M10" i="51"/>
  <c r="P10" i="50"/>
  <c r="P13" i="50"/>
  <c r="Z11" i="50" s="1"/>
  <c r="AC11" i="48"/>
  <c r="AB11" i="48"/>
  <c r="Y11" i="48"/>
  <c r="Z11" i="48"/>
  <c r="AD11" i="48"/>
  <c r="AA11" i="48"/>
  <c r="Y11" i="49"/>
  <c r="AB11" i="49"/>
  <c r="AE11" i="49"/>
  <c r="AA11" i="49"/>
  <c r="AD11" i="49"/>
  <c r="Z11" i="49"/>
  <c r="AC11" i="49"/>
  <c r="G9" i="52"/>
  <c r="G13" i="51"/>
  <c r="AE12" i="19"/>
  <c r="AE13" i="19" s="1"/>
  <c r="AE14" i="19" s="1"/>
  <c r="AE15" i="19" s="1"/>
  <c r="AE16" i="19" s="1"/>
  <c r="AE17" i="19" s="1"/>
  <c r="AE18" i="19" s="1"/>
  <c r="AE19" i="19" s="1"/>
  <c r="AA92" i="19"/>
  <c r="P9" i="51"/>
  <c r="J9" i="52"/>
  <c r="AE11" i="50" l="1"/>
  <c r="AB11" i="50"/>
  <c r="C7" i="4"/>
  <c r="E7" i="4"/>
  <c r="D7" i="4"/>
  <c r="F7" i="4"/>
  <c r="H7" i="4"/>
  <c r="G7" i="4"/>
  <c r="AD11" i="50"/>
  <c r="Y11" i="50"/>
  <c r="AA11" i="50"/>
  <c r="AC11" i="50"/>
  <c r="M10" i="52"/>
  <c r="P10" i="51"/>
  <c r="P13" i="51" s="1"/>
  <c r="G13" i="52"/>
  <c r="G9" i="53"/>
  <c r="J9" i="53"/>
  <c r="P9" i="52"/>
  <c r="C9" i="4"/>
  <c r="H5" i="4"/>
  <c r="I3" i="4"/>
  <c r="D9" i="4" l="1"/>
  <c r="AA11" i="51"/>
  <c r="AD11" i="51"/>
  <c r="Z11" i="51"/>
  <c r="AE11" i="51"/>
  <c r="AC11" i="51"/>
  <c r="Y11" i="51"/>
  <c r="AB11" i="51"/>
  <c r="M10" i="53"/>
  <c r="P10" i="52"/>
  <c r="P13" i="52" s="1"/>
  <c r="I5" i="4"/>
  <c r="P9" i="53"/>
  <c r="J9" i="54"/>
  <c r="G13" i="53"/>
  <c r="G9" i="54"/>
  <c r="E9" i="4" l="1"/>
  <c r="Z11" i="52"/>
  <c r="AB11" i="52"/>
  <c r="AE11" i="52"/>
  <c r="AA11" i="52"/>
  <c r="AD11" i="52"/>
  <c r="AC11" i="52"/>
  <c r="Y11" i="52"/>
  <c r="M10" i="54"/>
  <c r="P10" i="53"/>
  <c r="P13" i="53" s="1"/>
  <c r="G9" i="55"/>
  <c r="G13" i="55" s="1"/>
  <c r="G13" i="54"/>
  <c r="J9" i="55"/>
  <c r="P9" i="55" s="1"/>
  <c r="P9" i="54"/>
  <c r="F9" i="4" l="1"/>
  <c r="AC11" i="53"/>
  <c r="Y11" i="53"/>
  <c r="AB11" i="53"/>
  <c r="AE11" i="53"/>
  <c r="AA11" i="53"/>
  <c r="AD11" i="53"/>
  <c r="Z11" i="53"/>
  <c r="M10" i="55"/>
  <c r="P10" i="55" s="1"/>
  <c r="P13" i="55" s="1"/>
  <c r="P10" i="54"/>
  <c r="P13" i="54" s="1"/>
  <c r="G9" i="21"/>
  <c r="I9" i="21"/>
  <c r="F9" i="21"/>
  <c r="K9" i="21"/>
  <c r="J9" i="21"/>
  <c r="H9" i="21"/>
  <c r="G9" i="4" l="1"/>
  <c r="Y11" i="54"/>
  <c r="H9" i="4"/>
  <c r="AB11" i="55"/>
  <c r="AC11" i="55"/>
  <c r="AE11" i="55"/>
  <c r="AA11" i="55"/>
  <c r="Y11" i="55"/>
  <c r="Z11" i="55"/>
  <c r="AD11" i="55"/>
  <c r="AC11" i="54"/>
  <c r="Z11" i="54"/>
  <c r="AD11" i="54"/>
  <c r="AA11" i="54"/>
  <c r="AE11" i="54"/>
  <c r="AB11" i="54"/>
  <c r="I7" i="4" l="1"/>
  <c r="I9" i="4" s="1"/>
  <c r="J9" i="4" s="1"/>
  <c r="J7" i="4" l="1"/>
  <c r="I15" i="4"/>
  <c r="J9" i="1" s="1"/>
  <c r="H15" i="4"/>
  <c r="I9" i="1" s="1"/>
  <c r="G15" i="4"/>
  <c r="H9" i="1" s="1"/>
  <c r="J15" i="4"/>
  <c r="K9" i="1" s="1"/>
  <c r="F15" i="4"/>
  <c r="G9" i="1" s="1"/>
  <c r="E15" i="4"/>
  <c r="F9" i="1" s="1"/>
  <c r="K15" i="4"/>
  <c r="L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範晃</author>
  </authors>
  <commentList>
    <comment ref="N9" authorId="0" shapeId="0" xr:uid="{00000000-0006-0000-0200-000001000000}">
      <text>
        <r>
          <rPr>
            <b/>
            <sz val="22"/>
            <color indexed="81"/>
            <rFont val="ＭＳ Ｐゴシック"/>
            <family val="3"/>
            <charset val="128"/>
          </rPr>
          <t>出力したい月分の内訳をリストから選択してください。</t>
        </r>
      </text>
    </comment>
  </commentList>
</comments>
</file>

<file path=xl/sharedStrings.xml><?xml version="1.0" encoding="utf-8"?>
<sst xmlns="http://schemas.openxmlformats.org/spreadsheetml/2006/main" count="537" uniqueCount="196">
  <si>
    <t>請　　求　　書</t>
    <rPh sb="0" eb="1">
      <t>ショウ</t>
    </rPh>
    <rPh sb="3" eb="4">
      <t>モトム</t>
    </rPh>
    <rPh sb="6" eb="7">
      <t>ショ</t>
    </rPh>
    <phoneticPr fontId="3"/>
  </si>
  <si>
    <t>金額</t>
    <rPh sb="0" eb="2">
      <t>キンガク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</si>
  <si>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</si>
  <si>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</si>
  <si>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</si>
  <si>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</si>
  <si>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</si>
  <si>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</si>
  <si>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￥</t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</si>
  <si>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</si>
  <si>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</si>
  <si>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振込先</t>
    <rPh sb="0" eb="2">
      <t>フリコミ</t>
    </rPh>
    <rPh sb="2" eb="3">
      <t>サキ</t>
    </rPh>
    <phoneticPr fontId="3"/>
  </si>
  <si>
    <t>金融機関名　：</t>
    <rPh sb="0" eb="2">
      <t>キンユウ</t>
    </rPh>
    <rPh sb="2" eb="4">
      <t>キカン</t>
    </rPh>
    <rPh sb="4" eb="5">
      <t>メイ</t>
    </rPh>
    <phoneticPr fontId="3"/>
  </si>
  <si>
    <t>支店名　　　：</t>
    <rPh sb="0" eb="3">
      <t>シテンメイ</t>
    </rPh>
    <phoneticPr fontId="3"/>
  </si>
  <si>
    <t>口座種別　　：</t>
    <rPh sb="0" eb="2">
      <t>コウザ</t>
    </rPh>
    <rPh sb="2" eb="4">
      <t>シュベツ</t>
    </rPh>
    <phoneticPr fontId="3"/>
  </si>
  <si>
    <t>口座番号　　：</t>
    <rPh sb="0" eb="2">
      <t>コウザ</t>
    </rPh>
    <rPh sb="2" eb="4">
      <t>バンゴウ</t>
    </rPh>
    <phoneticPr fontId="3"/>
  </si>
  <si>
    <t>口座名義　　：</t>
    <rPh sb="0" eb="2">
      <t>コウザ</t>
    </rPh>
    <rPh sb="2" eb="4">
      <t>メイギ</t>
    </rPh>
    <phoneticPr fontId="3"/>
  </si>
  <si>
    <t>口座名義(ｶﾅ)：</t>
    <rPh sb="0" eb="2">
      <t>コウザ</t>
    </rPh>
    <rPh sb="2" eb="4">
      <t>メイギ</t>
    </rPh>
    <phoneticPr fontId="3"/>
  </si>
  <si>
    <t>（内訳その１）</t>
    <rPh sb="1" eb="3">
      <t>ウチワケ</t>
    </rPh>
    <phoneticPr fontId="3"/>
  </si>
  <si>
    <t>保育園名</t>
    <rPh sb="0" eb="3">
      <t>ホイクエン</t>
    </rPh>
    <rPh sb="3" eb="4">
      <t>メイ</t>
    </rPh>
    <phoneticPr fontId="3"/>
  </si>
  <si>
    <t>請求額算定内訳</t>
    <rPh sb="0" eb="2">
      <t>セイキュウ</t>
    </rPh>
    <rPh sb="2" eb="3">
      <t>ガク</t>
    </rPh>
    <rPh sb="3" eb="5">
      <t>サンテイ</t>
    </rPh>
    <rPh sb="5" eb="7">
      <t>ウチワケ</t>
    </rPh>
    <phoneticPr fontId="3"/>
  </si>
  <si>
    <t>初日の状況</t>
    <rPh sb="0" eb="2">
      <t>ショニチ</t>
    </rPh>
    <rPh sb="3" eb="5">
      <t>ジョウキョウ</t>
    </rPh>
    <phoneticPr fontId="3"/>
  </si>
  <si>
    <t>経営主体</t>
    <rPh sb="0" eb="2">
      <t>ケイエイ</t>
    </rPh>
    <rPh sb="2" eb="4">
      <t>シュタイ</t>
    </rPh>
    <phoneticPr fontId="3"/>
  </si>
  <si>
    <t>定員</t>
    <rPh sb="0" eb="2">
      <t>テイイン</t>
    </rPh>
    <phoneticPr fontId="3"/>
  </si>
  <si>
    <t>地域区分</t>
    <rPh sb="0" eb="2">
      <t>チイキ</t>
    </rPh>
    <rPh sb="2" eb="4">
      <t>クブン</t>
    </rPh>
    <phoneticPr fontId="3"/>
  </si>
  <si>
    <t>処遇改善等加算率</t>
    <rPh sb="0" eb="2">
      <t>ショグウ</t>
    </rPh>
    <rPh sb="2" eb="4">
      <t>カイゼン</t>
    </rPh>
    <rPh sb="4" eb="5">
      <t>トウ</t>
    </rPh>
    <rPh sb="5" eb="7">
      <t>カサン</t>
    </rPh>
    <rPh sb="7" eb="8">
      <t>リツ</t>
    </rPh>
    <phoneticPr fontId="3"/>
  </si>
  <si>
    <t>園長の設置
・未設置</t>
    <rPh sb="0" eb="2">
      <t>エンチョウ</t>
    </rPh>
    <rPh sb="3" eb="5">
      <t>セッチ</t>
    </rPh>
    <rPh sb="7" eb="8">
      <t>ミ</t>
    </rPh>
    <rPh sb="8" eb="10">
      <t>セッチ</t>
    </rPh>
    <phoneticPr fontId="3"/>
  </si>
  <si>
    <t>３歳児配置
改善加算</t>
    <rPh sb="1" eb="3">
      <t>サイジ</t>
    </rPh>
    <rPh sb="3" eb="5">
      <t>ハイチ</t>
    </rPh>
    <rPh sb="6" eb="8">
      <t>カイゼン</t>
    </rPh>
    <rPh sb="8" eb="10">
      <t>カサン</t>
    </rPh>
    <phoneticPr fontId="3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</si>
  <si>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3"/>
  </si>
  <si>
    <t>主任保育士
専任加算</t>
    <rPh sb="0" eb="2">
      <t>シュニン</t>
    </rPh>
    <rPh sb="2" eb="5">
      <t>ホイクシ</t>
    </rPh>
    <rPh sb="6" eb="8">
      <t>センニン</t>
    </rPh>
    <rPh sb="8" eb="10">
      <t>カサン</t>
    </rPh>
    <phoneticPr fontId="3"/>
  </si>
  <si>
    <t>事務職員
雇上費加算</t>
    <rPh sb="0" eb="2">
      <t>ジム</t>
    </rPh>
    <rPh sb="2" eb="4">
      <t>ショクイン</t>
    </rPh>
    <rPh sb="5" eb="6">
      <t>ヤトイ</t>
    </rPh>
    <rPh sb="6" eb="7">
      <t>アゲ</t>
    </rPh>
    <rPh sb="7" eb="8">
      <t>ヒ</t>
    </rPh>
    <rPh sb="8" eb="10">
      <t>カサン</t>
    </rPh>
    <phoneticPr fontId="3"/>
  </si>
  <si>
    <t>冷暖房費
加算区分</t>
    <rPh sb="0" eb="3">
      <t>レイダンボウ</t>
    </rPh>
    <rPh sb="3" eb="4">
      <t>ヒ</t>
    </rPh>
    <rPh sb="5" eb="7">
      <t>カサン</t>
    </rPh>
    <rPh sb="7" eb="9">
      <t>クブン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</si>
  <si>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</si>
  <si>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</si>
  <si>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私</t>
    <rPh sb="0" eb="1">
      <t>シ</t>
    </rPh>
    <phoneticPr fontId="3"/>
  </si>
  <si>
    <t>3/100</t>
    <phoneticPr fontId="3"/>
  </si>
  <si>
    <t>設置</t>
    <rPh sb="0" eb="2">
      <t>セッチ</t>
    </rPh>
    <phoneticPr fontId="3"/>
  </si>
  <si>
    <t>その他地域</t>
    <rPh sb="2" eb="3">
      <t>タ</t>
    </rPh>
    <rPh sb="3" eb="5">
      <t>チイキ</t>
    </rPh>
    <phoneticPr fontId="3"/>
  </si>
  <si>
    <t>摘　要　保　育　単　価　（単位：円）</t>
    <rPh sb="0" eb="1">
      <t>チャク</t>
    </rPh>
    <rPh sb="2" eb="3">
      <t>ヨウ</t>
    </rPh>
    <rPh sb="4" eb="5">
      <t>タモツ</t>
    </rPh>
    <rPh sb="6" eb="7">
      <t>イク</t>
    </rPh>
    <rPh sb="8" eb="9">
      <t>タン</t>
    </rPh>
    <rPh sb="10" eb="11">
      <t>アタイ</t>
    </rPh>
    <rPh sb="13" eb="15">
      <t>タンイ</t>
    </rPh>
    <rPh sb="16" eb="17">
      <t>エン</t>
    </rPh>
    <phoneticPr fontId="3"/>
  </si>
  <si>
    <t>月初日在籍人員　②</t>
    <rPh sb="0" eb="1">
      <t>ツキ</t>
    </rPh>
    <rPh sb="1" eb="3">
      <t>ショニチ</t>
    </rPh>
    <rPh sb="3" eb="5">
      <t>ザイセキ</t>
    </rPh>
    <rPh sb="5" eb="7">
      <t>ジンイン</t>
    </rPh>
    <phoneticPr fontId="3"/>
  </si>
  <si>
    <t>支弁額
（単位：円）
①×②</t>
    <rPh sb="0" eb="2">
      <t>シベン</t>
    </rPh>
    <rPh sb="2" eb="3">
      <t>ガク</t>
    </rPh>
    <rPh sb="5" eb="7">
      <t>タンイ</t>
    </rPh>
    <rPh sb="8" eb="9">
      <t>エン</t>
    </rPh>
    <phoneticPr fontId="3"/>
  </si>
  <si>
    <t>年齢
区分</t>
    <rPh sb="0" eb="2">
      <t>ネンレイ</t>
    </rPh>
    <rPh sb="3" eb="5">
      <t>クブン</t>
    </rPh>
    <phoneticPr fontId="3"/>
  </si>
  <si>
    <t>利用時間認定区分</t>
    <rPh sb="0" eb="2">
      <t>リヨウ</t>
    </rPh>
    <rPh sb="2" eb="4">
      <t>ジカン</t>
    </rPh>
    <rPh sb="4" eb="6">
      <t>ニンテイ</t>
    </rPh>
    <rPh sb="6" eb="8">
      <t>クブン</t>
    </rPh>
    <phoneticPr fontId="3"/>
  </si>
  <si>
    <t>基本分
保育単価</t>
    <rPh sb="0" eb="2">
      <t>キホン</t>
    </rPh>
    <rPh sb="2" eb="3">
      <t>ブン</t>
    </rPh>
    <rPh sb="4" eb="6">
      <t>ホイク</t>
    </rPh>
    <rPh sb="6" eb="8">
      <t>タンカ</t>
    </rPh>
    <phoneticPr fontId="3"/>
  </si>
  <si>
    <t>処遇改善加算</t>
    <rPh sb="0" eb="2">
      <t>ショグウ</t>
    </rPh>
    <rPh sb="2" eb="4">
      <t>カイゼン</t>
    </rPh>
    <rPh sb="4" eb="6">
      <t>カサン</t>
    </rPh>
    <phoneticPr fontId="3"/>
  </si>
  <si>
    <t>所長設置加算</t>
    <rPh sb="0" eb="2">
      <t>ショチョウ</t>
    </rPh>
    <rPh sb="2" eb="4">
      <t>セッチ</t>
    </rPh>
    <rPh sb="4" eb="6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</si>
  <si>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</si>
  <si>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冷暖房費加算</t>
    <phoneticPr fontId="3"/>
  </si>
  <si>
    <t>療育支援加算A</t>
    <rPh sb="0" eb="2">
      <t>リョウイク</t>
    </rPh>
    <rPh sb="2" eb="4">
      <t>シエン</t>
    </rPh>
    <rPh sb="4" eb="6">
      <t>カサン</t>
    </rPh>
    <phoneticPr fontId="3"/>
  </si>
  <si>
    <t>療育支援加算B</t>
    <rPh sb="0" eb="2">
      <t>リョウイク</t>
    </rPh>
    <rPh sb="2" eb="4">
      <t>シエン</t>
    </rPh>
    <rPh sb="4" eb="6">
      <t>カサン</t>
    </rPh>
    <phoneticPr fontId="3"/>
  </si>
  <si>
    <t>計
（保育単価）
①</t>
    <rPh sb="0" eb="1">
      <t>ケイ</t>
    </rPh>
    <rPh sb="3" eb="5">
      <t>ホイク</t>
    </rPh>
    <rPh sb="5" eb="7">
      <t>タンカ</t>
    </rPh>
    <phoneticPr fontId="3"/>
  </si>
  <si>
    <t>乳児</t>
    <rPh sb="0" eb="2">
      <t>ニュウジ</t>
    </rPh>
    <phoneticPr fontId="3"/>
  </si>
  <si>
    <t>標準</t>
    <rPh sb="0" eb="2">
      <t>ヒョウジュン</t>
    </rPh>
    <phoneticPr fontId="3"/>
  </si>
  <si>
    <t>短時間</t>
    <rPh sb="0" eb="3">
      <t>タンジカン</t>
    </rPh>
    <phoneticPr fontId="3"/>
  </si>
  <si>
    <t>1、2歳児</t>
    <rPh sb="3" eb="5">
      <t>サイジ</t>
    </rPh>
    <phoneticPr fontId="3"/>
  </si>
  <si>
    <t>3歳児</t>
    <rPh sb="1" eb="3">
      <t>サイジ</t>
    </rPh>
    <phoneticPr fontId="3"/>
  </si>
  <si>
    <t>4歳
以上児</t>
    <rPh sb="1" eb="2">
      <t>サイ</t>
    </rPh>
    <rPh sb="3" eb="5">
      <t>イジョウ</t>
    </rPh>
    <phoneticPr fontId="3"/>
  </si>
  <si>
    <t>【　前月日割り分精算　】</t>
    <rPh sb="2" eb="4">
      <t>ゼンゲツ</t>
    </rPh>
    <rPh sb="4" eb="6">
      <t>ヒワ</t>
    </rPh>
    <rPh sb="7" eb="8">
      <t>ブン</t>
    </rPh>
    <rPh sb="8" eb="10">
      <t>セイサン</t>
    </rPh>
    <phoneticPr fontId="3"/>
  </si>
  <si>
    <t>※プラスの差額は不足支弁額、マイナス差額は過剰支弁済額</t>
    <rPh sb="5" eb="7">
      <t>サガク</t>
    </rPh>
    <rPh sb="8" eb="10">
      <t>フソク</t>
    </rPh>
    <rPh sb="10" eb="12">
      <t>シベン</t>
    </rPh>
    <rPh sb="12" eb="13">
      <t>ガク</t>
    </rPh>
    <rPh sb="18" eb="20">
      <t>サガク</t>
    </rPh>
    <rPh sb="21" eb="23">
      <t>カジョウ</t>
    </rPh>
    <rPh sb="23" eb="25">
      <t>シベン</t>
    </rPh>
    <rPh sb="25" eb="26">
      <t>ズミ</t>
    </rPh>
    <rPh sb="26" eb="27">
      <t>ガク</t>
    </rPh>
    <phoneticPr fontId="3"/>
  </si>
  <si>
    <t>月途中入所</t>
    <rPh sb="0" eb="1">
      <t>ツキ</t>
    </rPh>
    <rPh sb="1" eb="3">
      <t>トチュウ</t>
    </rPh>
    <rPh sb="3" eb="5">
      <t>ニュウショ</t>
    </rPh>
    <phoneticPr fontId="3"/>
  </si>
  <si>
    <t>（単位：円）</t>
    <rPh sb="1" eb="3">
      <t>タンイ</t>
    </rPh>
    <rPh sb="4" eb="5">
      <t>エン</t>
    </rPh>
    <phoneticPr fontId="3"/>
  </si>
  <si>
    <t>氏名</t>
    <rPh sb="0" eb="2">
      <t>シメイ</t>
    </rPh>
    <phoneticPr fontId="3"/>
  </si>
  <si>
    <t>入所日</t>
    <rPh sb="0" eb="1">
      <t>ニュウ</t>
    </rPh>
    <rPh sb="2" eb="3">
      <t>ビ</t>
    </rPh>
    <phoneticPr fontId="3"/>
  </si>
  <si>
    <t>在籍日数</t>
    <rPh sb="0" eb="2">
      <t>ザイセキ</t>
    </rPh>
    <rPh sb="2" eb="4">
      <t>ニッスウ</t>
    </rPh>
    <phoneticPr fontId="3"/>
  </si>
  <si>
    <t>開所日数</t>
    <rPh sb="0" eb="2">
      <t>カイショ</t>
    </rPh>
    <rPh sb="2" eb="4">
      <t>ニッスウ</t>
    </rPh>
    <phoneticPr fontId="3"/>
  </si>
  <si>
    <t>年齢</t>
    <rPh sb="0" eb="2">
      <t>ネンレイ</t>
    </rPh>
    <phoneticPr fontId="3"/>
  </si>
  <si>
    <t>保育単価</t>
    <rPh sb="0" eb="2">
      <t>ホイク</t>
    </rPh>
    <rPh sb="2" eb="4">
      <t>タンカ</t>
    </rPh>
    <phoneticPr fontId="3"/>
  </si>
  <si>
    <t>支弁されるべき額</t>
    <rPh sb="0" eb="2">
      <t>シベン</t>
    </rPh>
    <rPh sb="7" eb="8">
      <t>ガク</t>
    </rPh>
    <phoneticPr fontId="3"/>
  </si>
  <si>
    <t>支弁済額</t>
    <rPh sb="0" eb="2">
      <t>シベン</t>
    </rPh>
    <rPh sb="2" eb="3">
      <t>ズミ</t>
    </rPh>
    <rPh sb="3" eb="4">
      <t>ガク</t>
    </rPh>
    <phoneticPr fontId="3"/>
  </si>
  <si>
    <t>差額</t>
    <rPh sb="0" eb="2">
      <t>サガク</t>
    </rPh>
    <phoneticPr fontId="3"/>
  </si>
  <si>
    <t>月途中入所分差額　計　④</t>
    <rPh sb="0" eb="1">
      <t>ツキ</t>
    </rPh>
    <rPh sb="1" eb="3">
      <t>トチュウ</t>
    </rPh>
    <rPh sb="3" eb="5">
      <t>ニュウショ</t>
    </rPh>
    <rPh sb="5" eb="6">
      <t>ブン</t>
    </rPh>
    <rPh sb="6" eb="8">
      <t>サガク</t>
    </rPh>
    <rPh sb="9" eb="10">
      <t>ケイ</t>
    </rPh>
    <phoneticPr fontId="3"/>
  </si>
  <si>
    <t>月途中退所</t>
    <rPh sb="0" eb="1">
      <t>ツキ</t>
    </rPh>
    <rPh sb="1" eb="3">
      <t>トチュウ</t>
    </rPh>
    <rPh sb="3" eb="5">
      <t>タイショ</t>
    </rPh>
    <phoneticPr fontId="3"/>
  </si>
  <si>
    <t>退所日</t>
    <rPh sb="0" eb="2">
      <t>タイショ</t>
    </rPh>
    <rPh sb="2" eb="3">
      <t>ビ</t>
    </rPh>
    <phoneticPr fontId="3"/>
  </si>
  <si>
    <t>月途中退所分差額　計　⑤</t>
    <rPh sb="0" eb="1">
      <t>ツキ</t>
    </rPh>
    <rPh sb="1" eb="3">
      <t>トチュウ</t>
    </rPh>
    <rPh sb="3" eb="4">
      <t>タイ</t>
    </rPh>
    <rPh sb="4" eb="5">
      <t>ショ</t>
    </rPh>
    <rPh sb="5" eb="6">
      <t>ブン</t>
    </rPh>
    <rPh sb="6" eb="8">
      <t>サガク</t>
    </rPh>
    <rPh sb="9" eb="10">
      <t>ケイ</t>
    </rPh>
    <phoneticPr fontId="3"/>
  </si>
  <si>
    <t>③+④+⑤</t>
    <phoneticPr fontId="3"/>
  </si>
  <si>
    <t>（内訳その２）</t>
    <rPh sb="1" eb="3">
      <t>ウチワケ</t>
    </rPh>
    <phoneticPr fontId="3"/>
  </si>
  <si>
    <t>【各処遇改善等加算】</t>
    <rPh sb="1" eb="2">
      <t>カク</t>
    </rPh>
    <rPh sb="2" eb="4">
      <t>ショグウ</t>
    </rPh>
    <rPh sb="4" eb="6">
      <t>カイゼン</t>
    </rPh>
    <rPh sb="6" eb="7">
      <t>トウ</t>
    </rPh>
    <rPh sb="7" eb="9">
      <t>カサン</t>
    </rPh>
    <phoneticPr fontId="3"/>
  </si>
  <si>
    <t>%</t>
    <phoneticPr fontId="3"/>
  </si>
  <si>
    <t>処遇改善等加算（標準時間認定）</t>
    <rPh sb="0" eb="2">
      <t>ショグウ</t>
    </rPh>
    <rPh sb="2" eb="4">
      <t>カイゼン</t>
    </rPh>
    <rPh sb="4" eb="5">
      <t>トウ</t>
    </rPh>
    <rPh sb="5" eb="7">
      <t>カサン</t>
    </rPh>
    <rPh sb="8" eb="10">
      <t>ヒョウジュン</t>
    </rPh>
    <rPh sb="10" eb="12">
      <t>ジカン</t>
    </rPh>
    <rPh sb="12" eb="14">
      <t>ニンテイ</t>
    </rPh>
    <phoneticPr fontId="3"/>
  </si>
  <si>
    <t>処遇改善等加算（短時間認定）</t>
    <rPh sb="0" eb="2">
      <t>ショグウ</t>
    </rPh>
    <rPh sb="2" eb="4">
      <t>カイゼン</t>
    </rPh>
    <rPh sb="4" eb="5">
      <t>トウ</t>
    </rPh>
    <rPh sb="5" eb="7">
      <t>カサン</t>
    </rPh>
    <rPh sb="8" eb="9">
      <t>タン</t>
    </rPh>
    <rPh sb="9" eb="11">
      <t>ジカン</t>
    </rPh>
    <rPh sb="11" eb="13">
      <t>ニンテイ</t>
    </rPh>
    <phoneticPr fontId="3"/>
  </si>
  <si>
    <t>基本単価</t>
    <rPh sb="0" eb="2">
      <t>キホン</t>
    </rPh>
    <rPh sb="2" eb="4">
      <t>タンカ</t>
    </rPh>
    <phoneticPr fontId="3"/>
  </si>
  <si>
    <t>加算率</t>
    <rPh sb="0" eb="2">
      <t>カサン</t>
    </rPh>
    <rPh sb="2" eb="3">
      <t>リツ</t>
    </rPh>
    <phoneticPr fontId="3"/>
  </si>
  <si>
    <t>０歳児</t>
    <rPh sb="1" eb="2">
      <t>サイ</t>
    </rPh>
    <rPh sb="2" eb="3">
      <t>ジ</t>
    </rPh>
    <phoneticPr fontId="3"/>
  </si>
  <si>
    <t>×</t>
    <phoneticPr fontId="3"/>
  </si>
  <si>
    <t>＝</t>
    <phoneticPr fontId="3"/>
  </si>
  <si>
    <t>１・２歳児</t>
    <rPh sb="3" eb="5">
      <t>サイジ</t>
    </rPh>
    <phoneticPr fontId="3"/>
  </si>
  <si>
    <t>３歳児</t>
    <rPh sb="1" eb="3">
      <t>サイジ</t>
    </rPh>
    <phoneticPr fontId="3"/>
  </si>
  <si>
    <t>４・５歳児</t>
    <rPh sb="3" eb="5">
      <t>サイジ</t>
    </rPh>
    <phoneticPr fontId="3"/>
  </si>
  <si>
    <t>処遇改善加算等</t>
    <rPh sb="0" eb="2">
      <t>ショグウ</t>
    </rPh>
    <rPh sb="2" eb="4">
      <t>カイゼン</t>
    </rPh>
    <rPh sb="4" eb="6">
      <t>カサン</t>
    </rPh>
    <rPh sb="6" eb="7">
      <t>トウ</t>
    </rPh>
    <phoneticPr fontId="3"/>
  </si>
  <si>
    <t>全年齢</t>
    <rPh sb="0" eb="3">
      <t>ゼンネンレイ</t>
    </rPh>
    <phoneticPr fontId="3"/>
  </si>
  <si>
    <t>＋</t>
    <phoneticPr fontId="3"/>
  </si>
  <si>
    <t>（</t>
    <phoneticPr fontId="3"/>
  </si>
  <si>
    <t>）</t>
    <phoneticPr fontId="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</si>
  <si>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3"/>
  </si>
  <si>
    <t>各月初日の利用子ども数</t>
    <rPh sb="0" eb="2">
      <t>カクツキ</t>
    </rPh>
    <rPh sb="2" eb="4">
      <t>ショニチ</t>
    </rPh>
    <rPh sb="5" eb="7">
      <t>リヨウ</t>
    </rPh>
    <rPh sb="7" eb="8">
      <t>コ</t>
    </rPh>
    <rPh sb="10" eb="11">
      <t>スウ</t>
    </rPh>
    <phoneticPr fontId="3"/>
  </si>
  <si>
    <t>÷</t>
    <phoneticPr fontId="3"/>
  </si>
  <si>
    <t>事務職員雇上費加算</t>
    <rPh sb="0" eb="2">
      <t>ジム</t>
    </rPh>
    <rPh sb="2" eb="4">
      <t>ショクイン</t>
    </rPh>
    <rPh sb="4" eb="5">
      <t>ヤトイ</t>
    </rPh>
    <rPh sb="5" eb="6">
      <t>アゲ</t>
    </rPh>
    <rPh sb="6" eb="7">
      <t>ヒ</t>
    </rPh>
    <rPh sb="7" eb="9">
      <t>カサン</t>
    </rPh>
    <phoneticPr fontId="3"/>
  </si>
  <si>
    <t>３月初日の利用子ども数</t>
    <rPh sb="1" eb="2">
      <t>ツキ</t>
    </rPh>
    <rPh sb="2" eb="4">
      <t>ショニチ</t>
    </rPh>
    <rPh sb="5" eb="7">
      <t>リヨウ</t>
    </rPh>
    <rPh sb="7" eb="8">
      <t>コ</t>
    </rPh>
    <rPh sb="10" eb="11">
      <t>スウ</t>
    </rPh>
    <phoneticPr fontId="3"/>
  </si>
  <si>
    <t>※３月初日の利用子どもの単価に加算</t>
    <rPh sb="2" eb="3">
      <t>ガツ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3"/>
  </si>
  <si>
    <t>（請求内訳）</t>
    <rPh sb="1" eb="3">
      <t>セイキュウ</t>
    </rPh>
    <rPh sb="3" eb="5">
      <t>ウチワケ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</si>
  <si>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</si>
  <si>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</si>
  <si>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</si>
  <si>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</si>
  <si>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</si>
  <si>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</si>
  <si>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小計</t>
    <rPh sb="0" eb="2">
      <t>ショウケイ</t>
    </rPh>
    <phoneticPr fontId="3"/>
  </si>
  <si>
    <t>既受領額</t>
    <rPh sb="0" eb="1">
      <t>キ</t>
    </rPh>
    <rPh sb="1" eb="3">
      <t>ジュリョウ</t>
    </rPh>
    <rPh sb="3" eb="4">
      <t>ガク</t>
    </rPh>
    <phoneticPr fontId="3"/>
  </si>
  <si>
    <t>差　額</t>
    <rPh sb="0" eb="1">
      <t>サ</t>
    </rPh>
    <rPh sb="2" eb="3">
      <t>ガク</t>
    </rPh>
    <phoneticPr fontId="3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</si>
  <si>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</si>
  <si>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</si>
  <si>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</si>
  <si>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</si>
  <si>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</si>
  <si>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</si>
  <si>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</si>
  <si>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</si>
  <si>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</si>
  <si>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Ａ</t>
    <phoneticPr fontId="3"/>
  </si>
  <si>
    <t>Ｂ</t>
    <phoneticPr fontId="3"/>
  </si>
  <si>
    <t>特定教育・保育施設施設型給付費等　　請求内訳書</t>
    <phoneticPr fontId="3"/>
  </si>
  <si>
    <t>主任保育士
専任加算</t>
    <rPh sb="0" eb="2">
      <t>シュニン</t>
    </rPh>
    <rPh sb="2" eb="4">
      <t>ホイク</t>
    </rPh>
    <rPh sb="4" eb="5">
      <t>シ</t>
    </rPh>
    <rPh sb="6" eb="8">
      <t>センニン</t>
    </rPh>
    <rPh sb="8" eb="10">
      <t>カサン</t>
    </rPh>
    <phoneticPr fontId="3"/>
  </si>
  <si>
    <t>事務職員
雇上費加算</t>
    <phoneticPr fontId="3"/>
  </si>
  <si>
    <t>措置人数及び支弁額　計③</t>
    <rPh sb="0" eb="2">
      <t>ソチ</t>
    </rPh>
    <rPh sb="2" eb="4">
      <t>ニンズウ</t>
    </rPh>
    <rPh sb="4" eb="5">
      <t>オヨ</t>
    </rPh>
    <rPh sb="6" eb="8">
      <t>シベン</t>
    </rPh>
    <rPh sb="8" eb="9">
      <t>ガク</t>
    </rPh>
    <rPh sb="10" eb="11">
      <t>ケイ</t>
    </rPh>
    <phoneticPr fontId="3"/>
  </si>
  <si>
    <t>運営費負担金請求額　合計</t>
    <phoneticPr fontId="3"/>
  </si>
  <si>
    <t>※印刷範囲外</t>
    <rPh sb="1" eb="3">
      <t>インサツ</t>
    </rPh>
    <rPh sb="3" eb="5">
      <t>ハンイ</t>
    </rPh>
    <rPh sb="5" eb="6">
      <t>ガイ</t>
    </rPh>
    <phoneticPr fontId="3"/>
  </si>
  <si>
    <t>請求額自動表示</t>
    <rPh sb="0" eb="2">
      <t>セイキュウ</t>
    </rPh>
    <rPh sb="2" eb="3">
      <t>ガク</t>
    </rPh>
    <rPh sb="3" eb="5">
      <t>ジドウ</t>
    </rPh>
    <rPh sb="5" eb="7">
      <t>ヒョウジ</t>
    </rPh>
    <phoneticPr fontId="3"/>
  </si>
  <si>
    <t>Ｂ</t>
  </si>
  <si>
    <t>小学校接続加算</t>
    <rPh sb="0" eb="3">
      <t>ショウガッコウ</t>
    </rPh>
    <rPh sb="3" eb="5">
      <t>セツゾク</t>
    </rPh>
    <rPh sb="5" eb="7">
      <t>カサン</t>
    </rPh>
    <phoneticPr fontId="3"/>
  </si>
  <si>
    <t>￥</t>
    <phoneticPr fontId="3"/>
  </si>
  <si>
    <t>内訳7月</t>
  </si>
  <si>
    <t>内訳4月</t>
    <phoneticPr fontId="3"/>
  </si>
  <si>
    <t>内訳5月</t>
  </si>
  <si>
    <t>内訳6月</t>
  </si>
  <si>
    <t>内訳8月</t>
  </si>
  <si>
    <t>内訳9月</t>
  </si>
  <si>
    <t>内訳10月</t>
  </si>
  <si>
    <t>内訳11月</t>
  </si>
  <si>
    <t>内訳12月</t>
  </si>
  <si>
    <t>内訳1月</t>
    <phoneticPr fontId="3"/>
  </si>
  <si>
    <t>内訳2月</t>
  </si>
  <si>
    <t>内訳三月</t>
    <rPh sb="2" eb="3">
      <t>３</t>
    </rPh>
    <phoneticPr fontId="3"/>
  </si>
  <si>
    <t>施設名</t>
    <rPh sb="0" eb="2">
      <t>シセツ</t>
    </rPh>
    <rPh sb="2" eb="3">
      <t>メイ</t>
    </rPh>
    <phoneticPr fontId="3"/>
  </si>
  <si>
    <t>利府町長　熊　谷　　大　殿</t>
    <rPh sb="0" eb="1">
      <t>リ</t>
    </rPh>
    <rPh sb="1" eb="2">
      <t>フ</t>
    </rPh>
    <rPh sb="2" eb="3">
      <t>マチ</t>
    </rPh>
    <rPh sb="3" eb="4">
      <t>チョウ</t>
    </rPh>
    <rPh sb="12" eb="13">
      <t>ドノ</t>
    </rPh>
    <phoneticPr fontId="3"/>
  </si>
  <si>
    <t>利府町長　熊　谷　　大　殿</t>
    <rPh sb="0" eb="11">
      <t>リ</t>
    </rPh>
    <rPh sb="12" eb="13">
      <t>ドノ</t>
    </rPh>
    <phoneticPr fontId="3"/>
  </si>
  <si>
    <t>満３歳以上保育認定子ども</t>
    <rPh sb="0" eb="1">
      <t>マン</t>
    </rPh>
    <rPh sb="2" eb="5">
      <t>サイイジョウ</t>
    </rPh>
    <rPh sb="5" eb="7">
      <t>ホイク</t>
    </rPh>
    <rPh sb="7" eb="9">
      <t>ニンテイ</t>
    </rPh>
    <rPh sb="9" eb="10">
      <t>コ</t>
    </rPh>
    <phoneticPr fontId="3"/>
  </si>
  <si>
    <t>満３歳未満保育認定子ども</t>
    <rPh sb="0" eb="1">
      <t>マン</t>
    </rPh>
    <rPh sb="2" eb="5">
      <t>サイミマン</t>
    </rPh>
    <rPh sb="5" eb="7">
      <t>ホイク</t>
    </rPh>
    <rPh sb="7" eb="9">
      <t>ニンテイ</t>
    </rPh>
    <rPh sb="9" eb="10">
      <t>コ</t>
    </rPh>
    <phoneticPr fontId="3"/>
  </si>
  <si>
    <t>各園小計</t>
    <rPh sb="0" eb="2">
      <t>カクエン</t>
    </rPh>
    <rPh sb="2" eb="4">
      <t>ショウケイ</t>
    </rPh>
    <phoneticPr fontId="3"/>
  </si>
  <si>
    <t>普通預金</t>
    <rPh sb="0" eb="2">
      <t>フツウ</t>
    </rPh>
    <rPh sb="2" eb="4">
      <t>ヨキン</t>
    </rPh>
    <phoneticPr fontId="3"/>
  </si>
  <si>
    <t>年齢区分</t>
    <rPh sb="0" eb="2">
      <t>ネンレイ</t>
    </rPh>
    <rPh sb="2" eb="4">
      <t>クブン</t>
    </rPh>
    <phoneticPr fontId="3"/>
  </si>
  <si>
    <t>教育施設施設利用給付費等　　請求内訳書</t>
    <rPh sb="6" eb="8">
      <t>リヨウ</t>
    </rPh>
    <rPh sb="11" eb="12">
      <t>トウ</t>
    </rPh>
    <phoneticPr fontId="3"/>
  </si>
  <si>
    <t>利府町在住児童数内訳</t>
    <rPh sb="0" eb="3">
      <t>リフチョウ</t>
    </rPh>
    <rPh sb="3" eb="5">
      <t>ザイジュウ</t>
    </rPh>
    <rPh sb="5" eb="7">
      <t>ジドウ</t>
    </rPh>
    <rPh sb="7" eb="8">
      <t>スウ</t>
    </rPh>
    <rPh sb="8" eb="10">
      <t>ウチワケ</t>
    </rPh>
    <phoneticPr fontId="3"/>
  </si>
  <si>
    <t>年齢区分</t>
    <rPh sb="0" eb="2">
      <t>ネンレイ</t>
    </rPh>
    <rPh sb="2" eb="4">
      <t>クブン</t>
    </rPh>
    <phoneticPr fontId="3"/>
  </si>
  <si>
    <t>4歳児（年少ｸﾗｽ）</t>
    <rPh sb="1" eb="2">
      <t>サイ</t>
    </rPh>
    <rPh sb="2" eb="3">
      <t>ジ</t>
    </rPh>
    <rPh sb="4" eb="6">
      <t>ネンショウ</t>
    </rPh>
    <phoneticPr fontId="3"/>
  </si>
  <si>
    <t>満3歳児（ﾌﾟﾚ年少ｸﾗｽ）</t>
    <rPh sb="0" eb="1">
      <t>マン</t>
    </rPh>
    <rPh sb="2" eb="3">
      <t>サイ</t>
    </rPh>
    <rPh sb="3" eb="4">
      <t>ジ</t>
    </rPh>
    <rPh sb="8" eb="10">
      <t>ネンショウ</t>
    </rPh>
    <phoneticPr fontId="3"/>
  </si>
  <si>
    <t>5歳児（年中ｸﾗｽ）</t>
    <rPh sb="1" eb="2">
      <t>サイ</t>
    </rPh>
    <rPh sb="2" eb="3">
      <t>ジ</t>
    </rPh>
    <rPh sb="4" eb="6">
      <t>ネンチュウ</t>
    </rPh>
    <phoneticPr fontId="3"/>
  </si>
  <si>
    <t>6歳児（年長ｸﾗｽ）</t>
    <rPh sb="1" eb="2">
      <t>サイ</t>
    </rPh>
    <rPh sb="2" eb="3">
      <t>ジ</t>
    </rPh>
    <rPh sb="4" eb="6">
      <t>ネンチョウ</t>
    </rPh>
    <phoneticPr fontId="3"/>
  </si>
  <si>
    <t>利用給付費等　請求額　合計</t>
    <rPh sb="0" eb="2">
      <t>リヨウ</t>
    </rPh>
    <rPh sb="2" eb="4">
      <t>キュウフ</t>
    </rPh>
    <rPh sb="4" eb="5">
      <t>ヒ</t>
    </rPh>
    <rPh sb="5" eb="6">
      <t>トウ</t>
    </rPh>
    <rPh sb="7" eb="9">
      <t>セイキュウ</t>
    </rPh>
    <rPh sb="11" eb="13">
      <t>ゴウケイ</t>
    </rPh>
    <phoneticPr fontId="3"/>
  </si>
  <si>
    <t>①入園料 計</t>
    <rPh sb="1" eb="3">
      <t>ニュウエン</t>
    </rPh>
    <rPh sb="3" eb="4">
      <t>リョウ</t>
    </rPh>
    <rPh sb="5" eb="6">
      <t>ケイ</t>
    </rPh>
    <phoneticPr fontId="3"/>
  </si>
  <si>
    <t>②保育料 計</t>
    <rPh sb="1" eb="4">
      <t>ホイクリョウ</t>
    </rPh>
    <rPh sb="5" eb="6">
      <t>ケイ</t>
    </rPh>
    <phoneticPr fontId="3"/>
  </si>
  <si>
    <t>人数</t>
    <rPh sb="0" eb="2">
      <t>ニンズウ</t>
    </rPh>
    <phoneticPr fontId="3"/>
  </si>
  <si>
    <t>③（①＋②）給付額</t>
    <rPh sb="6" eb="8">
      <t>キュウフ</t>
    </rPh>
    <rPh sb="8" eb="9">
      <t>ガク</t>
    </rPh>
    <phoneticPr fontId="3"/>
  </si>
  <si>
    <t>支払されるべき額</t>
    <rPh sb="0" eb="2">
      <t>シハライ</t>
    </rPh>
    <rPh sb="7" eb="8">
      <t>ガク</t>
    </rPh>
    <phoneticPr fontId="3"/>
  </si>
  <si>
    <t xml:space="preserve">  子ども・子育て支援法第30条の11の規定に基づき、国の幼児教育無償化に係る●●幼稚園</t>
    <rPh sb="23" eb="24">
      <t>モト</t>
    </rPh>
    <rPh sb="27" eb="28">
      <t>クニ</t>
    </rPh>
    <rPh sb="41" eb="44">
      <t>ヨウチエン</t>
    </rPh>
    <phoneticPr fontId="3"/>
  </si>
  <si>
    <t>令和　　年　　月　　日</t>
    <rPh sb="0" eb="1">
      <t>レイ</t>
    </rPh>
    <rPh sb="1" eb="2">
      <t>ワ</t>
    </rPh>
    <phoneticPr fontId="3"/>
  </si>
  <si>
    <t>●●幼稚園</t>
    <rPh sb="2" eb="5">
      <t>ヨウチエン</t>
    </rPh>
    <phoneticPr fontId="3"/>
  </si>
  <si>
    <t>←内訳4月から反映</t>
    <rPh sb="1" eb="3">
      <t>ウチワケ</t>
    </rPh>
    <rPh sb="4" eb="5">
      <t>ガツ</t>
    </rPh>
    <rPh sb="7" eb="9">
      <t>ハンエイ</t>
    </rPh>
    <phoneticPr fontId="3"/>
  </si>
  <si>
    <t>　宮城県●●市×××１２３番地４</t>
    <rPh sb="1" eb="4">
      <t>ミヤギケン</t>
    </rPh>
    <rPh sb="6" eb="7">
      <t>シ</t>
    </rPh>
    <rPh sb="13" eb="15">
      <t>バンチ</t>
    </rPh>
    <phoneticPr fontId="3"/>
  </si>
  <si>
    <t>　学校法人　●●学園</t>
    <rPh sb="1" eb="3">
      <t>ガッコウ</t>
    </rPh>
    <rPh sb="3" eb="5">
      <t>ホウジン</t>
    </rPh>
    <rPh sb="8" eb="10">
      <t>ガクエン</t>
    </rPh>
    <phoneticPr fontId="3"/>
  </si>
  <si>
    <t>（●●●幼稚園）</t>
    <phoneticPr fontId="3"/>
  </si>
  <si>
    <t>　理事長　●●　●●</t>
    <rPh sb="1" eb="4">
      <t>リジチョウ</t>
    </rPh>
    <phoneticPr fontId="3"/>
  </si>
  <si>
    <t>●●銀行</t>
    <rPh sb="2" eb="4">
      <t>ギンコウ</t>
    </rPh>
    <phoneticPr fontId="3"/>
  </si>
  <si>
    <t>●●支店</t>
    <rPh sb="2" eb="4">
      <t>シテン</t>
    </rPh>
    <phoneticPr fontId="3"/>
  </si>
  <si>
    <t>０１２３４５６</t>
    <phoneticPr fontId="3"/>
  </si>
  <si>
    <t>学校法人　●●学園　理事長　●●　●●</t>
    <rPh sb="0" eb="2">
      <t>ガッコウ</t>
    </rPh>
    <rPh sb="2" eb="4">
      <t>ホウジン</t>
    </rPh>
    <rPh sb="7" eb="9">
      <t>ガクエン</t>
    </rPh>
    <rPh sb="10" eb="13">
      <t>リジチョウ</t>
    </rPh>
    <phoneticPr fontId="3"/>
  </si>
  <si>
    <t>ｶﾞｸ）●●ｶﾞｸｴﾝﾘｼﾞﾁｮｳ●●●●</t>
    <phoneticPr fontId="3"/>
  </si>
  <si>
    <t>２　「内訳●月」の内容が、「内訳」ページに反映されます。</t>
    <rPh sb="3" eb="5">
      <t>ウチワケ</t>
    </rPh>
    <rPh sb="6" eb="7">
      <t>ガツ</t>
    </rPh>
    <rPh sb="9" eb="11">
      <t>ナイヨウ</t>
    </rPh>
    <rPh sb="14" eb="16">
      <t>ウチワケ</t>
    </rPh>
    <rPh sb="21" eb="23">
      <t>ハンエイ</t>
    </rPh>
    <phoneticPr fontId="3"/>
  </si>
  <si>
    <t>３　自動計算により、内訳の合計が請求書の金額として反映されてしまうため、</t>
    <rPh sb="2" eb="4">
      <t>ジドウ</t>
    </rPh>
    <rPh sb="4" eb="6">
      <t>ケイサン</t>
    </rPh>
    <rPh sb="10" eb="12">
      <t>ウチワケ</t>
    </rPh>
    <rPh sb="13" eb="15">
      <t>ゴウケイ</t>
    </rPh>
    <rPh sb="16" eb="19">
      <t>セイキュウショ</t>
    </rPh>
    <rPh sb="20" eb="22">
      <t>キンガク</t>
    </rPh>
    <rPh sb="25" eb="27">
      <t>ハンエイ</t>
    </rPh>
    <phoneticPr fontId="3"/>
  </si>
  <si>
    <t>　　【例】４～６月分の請求の場合は、黄色部分を削除します</t>
    <rPh sb="3" eb="4">
      <t>レイ</t>
    </rPh>
    <rPh sb="8" eb="9">
      <t>ガツ</t>
    </rPh>
    <rPh sb="9" eb="10">
      <t>ブン</t>
    </rPh>
    <rPh sb="11" eb="13">
      <t>セイキュウ</t>
    </rPh>
    <rPh sb="14" eb="16">
      <t>バアイ</t>
    </rPh>
    <rPh sb="18" eb="20">
      <t>キイロ</t>
    </rPh>
    <rPh sb="20" eb="22">
      <t>ブブン</t>
    </rPh>
    <rPh sb="23" eb="25">
      <t>サクジョ</t>
    </rPh>
    <phoneticPr fontId="3"/>
  </si>
  <si>
    <t>６　「請求書（精算用）」ページに請求月分の金額（支払されるべき額）が反映されます。</t>
    <rPh sb="3" eb="6">
      <t>セイキュウショ</t>
    </rPh>
    <rPh sb="7" eb="9">
      <t>セイサン</t>
    </rPh>
    <rPh sb="9" eb="10">
      <t>ヨウ</t>
    </rPh>
    <rPh sb="16" eb="18">
      <t>セイキュウ</t>
    </rPh>
    <rPh sb="18" eb="19">
      <t>ツキ</t>
    </rPh>
    <rPh sb="19" eb="20">
      <t>ブン</t>
    </rPh>
    <rPh sb="21" eb="23">
      <t>キンガク</t>
    </rPh>
    <rPh sb="24" eb="26">
      <t>シハラ</t>
    </rPh>
    <rPh sb="31" eb="32">
      <t>ガク</t>
    </rPh>
    <rPh sb="34" eb="36">
      <t>ハンエイ</t>
    </rPh>
    <phoneticPr fontId="3"/>
  </si>
  <si>
    <t>内訳4月</t>
  </si>
  <si>
    <t>７　「請求書（精算用）」、「内訳」、「内訳●月（請求月分）」ページを印刷し、御提出願います。</t>
    <rPh sb="3" eb="6">
      <t>セイキュウショ</t>
    </rPh>
    <rPh sb="7" eb="9">
      <t>セイサン</t>
    </rPh>
    <rPh sb="9" eb="10">
      <t>ヨウ</t>
    </rPh>
    <rPh sb="14" eb="16">
      <t>ウチワケ</t>
    </rPh>
    <rPh sb="19" eb="21">
      <t>ウチワケ</t>
    </rPh>
    <rPh sb="22" eb="23">
      <t>ガツ</t>
    </rPh>
    <rPh sb="24" eb="26">
      <t>セイキュウ</t>
    </rPh>
    <rPh sb="26" eb="27">
      <t>ツキ</t>
    </rPh>
    <rPh sb="27" eb="28">
      <t>ブン</t>
    </rPh>
    <rPh sb="34" eb="36">
      <t>インサツ</t>
    </rPh>
    <rPh sb="38" eb="41">
      <t>ゴテイシュツ</t>
    </rPh>
    <rPh sb="41" eb="42">
      <t>ネガ</t>
    </rPh>
    <phoneticPr fontId="3"/>
  </si>
  <si>
    <r>
      <t>　　※ファイルを閉じる時は、</t>
    </r>
    <r>
      <rPr>
        <b/>
        <u/>
        <sz val="12"/>
        <rFont val="ＭＳ Ｐゴシック"/>
        <family val="3"/>
        <charset val="128"/>
      </rPr>
      <t>「保存しない」</t>
    </r>
    <r>
      <rPr>
        <sz val="12"/>
        <rFont val="ＭＳ Ｐゴシック"/>
        <family val="3"/>
        <charset val="128"/>
      </rPr>
      <t>を選択してください。</t>
    </r>
    <rPh sb="8" eb="9">
      <t>ト</t>
    </rPh>
    <rPh sb="11" eb="12">
      <t>トキ</t>
    </rPh>
    <rPh sb="15" eb="17">
      <t>ホゾン</t>
    </rPh>
    <rPh sb="22" eb="24">
      <t>センタク</t>
    </rPh>
    <phoneticPr fontId="3"/>
  </si>
  <si>
    <t>　　※「請求書（精算用）」には必ず押印願います。</t>
    <rPh sb="4" eb="7">
      <t>セイキュウショ</t>
    </rPh>
    <rPh sb="8" eb="10">
      <t>セイサン</t>
    </rPh>
    <rPh sb="10" eb="11">
      <t>ヨウ</t>
    </rPh>
    <rPh sb="15" eb="16">
      <t>カナラ</t>
    </rPh>
    <rPh sb="17" eb="19">
      <t>オウイン</t>
    </rPh>
    <rPh sb="19" eb="20">
      <t>ネガ</t>
    </rPh>
    <phoneticPr fontId="3"/>
  </si>
  <si>
    <r>
      <t>　　入力が終わったら、一度、</t>
    </r>
    <r>
      <rPr>
        <b/>
        <u/>
        <sz val="12"/>
        <rFont val="ＭＳ Ｐゴシック"/>
        <family val="3"/>
        <charset val="128"/>
      </rPr>
      <t>「上書き保存」</t>
    </r>
    <r>
      <rPr>
        <sz val="12"/>
        <rFont val="ＭＳ Ｐゴシック"/>
        <family val="3"/>
        <charset val="128"/>
      </rPr>
      <t>をします。</t>
    </r>
    <rPh sb="2" eb="4">
      <t>ニュウリョク</t>
    </rPh>
    <rPh sb="5" eb="6">
      <t>オ</t>
    </rPh>
    <rPh sb="11" eb="13">
      <t>イチド</t>
    </rPh>
    <rPh sb="15" eb="17">
      <t>ウワガ</t>
    </rPh>
    <rPh sb="18" eb="20">
      <t>ホゾン</t>
    </rPh>
    <phoneticPr fontId="3"/>
  </si>
  <si>
    <r>
      <t>　　※上限額は、入園料・保育料合わせて</t>
    </r>
    <r>
      <rPr>
        <b/>
        <u/>
        <sz val="12"/>
        <rFont val="ＭＳ Ｐゴシック"/>
        <family val="3"/>
        <charset val="128"/>
      </rPr>
      <t>25,700円</t>
    </r>
    <r>
      <rPr>
        <sz val="12"/>
        <rFont val="ＭＳ Ｐゴシック"/>
        <family val="3"/>
        <charset val="128"/>
      </rPr>
      <t>です。</t>
    </r>
    <rPh sb="3" eb="5">
      <t>ジョウゲン</t>
    </rPh>
    <rPh sb="5" eb="6">
      <t>ガク</t>
    </rPh>
    <rPh sb="8" eb="11">
      <t>ニュウエンリョウ</t>
    </rPh>
    <rPh sb="12" eb="15">
      <t>ホイクリョウ</t>
    </rPh>
    <rPh sb="15" eb="16">
      <t>ア</t>
    </rPh>
    <rPh sb="25" eb="26">
      <t>エン</t>
    </rPh>
    <phoneticPr fontId="3"/>
  </si>
  <si>
    <t>※最初に「請求書（毎月払用）」ページから請求先情報を入力してください。</t>
    <rPh sb="1" eb="3">
      <t>サイショ</t>
    </rPh>
    <phoneticPr fontId="3"/>
  </si>
  <si>
    <t>次回請求時も、同様の手順で請求書を作成願います。</t>
    <rPh sb="0" eb="2">
      <t>ジカイ</t>
    </rPh>
    <rPh sb="2" eb="4">
      <t>セイキュウ</t>
    </rPh>
    <rPh sb="4" eb="5">
      <t>ジ</t>
    </rPh>
    <rPh sb="7" eb="9">
      <t>ドウヨウ</t>
    </rPh>
    <rPh sb="10" eb="12">
      <t>テジュン</t>
    </rPh>
    <rPh sb="13" eb="16">
      <t>セイキュウショ</t>
    </rPh>
    <rPh sb="17" eb="19">
      <t>サクセイ</t>
    </rPh>
    <rPh sb="19" eb="20">
      <t>ネガ</t>
    </rPh>
    <phoneticPr fontId="3"/>
  </si>
  <si>
    <t>不明な点がありましたら利府町子ども支援課（直通022-767-2196）にお問い合わせください。</t>
    <rPh sb="0" eb="2">
      <t>フメイ</t>
    </rPh>
    <rPh sb="3" eb="4">
      <t>テン</t>
    </rPh>
    <rPh sb="11" eb="14">
      <t>リフチョウ</t>
    </rPh>
    <rPh sb="14" eb="15">
      <t>コ</t>
    </rPh>
    <rPh sb="17" eb="19">
      <t>シエン</t>
    </rPh>
    <rPh sb="19" eb="20">
      <t>カ</t>
    </rPh>
    <rPh sb="21" eb="23">
      <t>チョクツウ</t>
    </rPh>
    <rPh sb="38" eb="39">
      <t>ト</t>
    </rPh>
    <rPh sb="40" eb="41">
      <t>ア</t>
    </rPh>
    <phoneticPr fontId="3"/>
  </si>
  <si>
    <t>４　請求月以外の金額（支払されるべき額）を削除（キーボード右上「delete」等）してください。</t>
    <rPh sb="2" eb="4">
      <t>セイキュウ</t>
    </rPh>
    <rPh sb="4" eb="5">
      <t>ツキ</t>
    </rPh>
    <rPh sb="5" eb="7">
      <t>イガイ</t>
    </rPh>
    <rPh sb="8" eb="10">
      <t>キンガク</t>
    </rPh>
    <rPh sb="11" eb="13">
      <t>シハラ</t>
    </rPh>
    <rPh sb="18" eb="19">
      <t>ガク</t>
    </rPh>
    <rPh sb="21" eb="23">
      <t>サクジョ</t>
    </rPh>
    <rPh sb="29" eb="30">
      <t>ミギ</t>
    </rPh>
    <rPh sb="30" eb="31">
      <t>ウエ</t>
    </rPh>
    <rPh sb="39" eb="40">
      <t>トウ</t>
    </rPh>
    <phoneticPr fontId="3"/>
  </si>
  <si>
    <t>御提出いただく前に、メールでデータをお送りいただければ確認させていただきます。</t>
    <rPh sb="0" eb="3">
      <t>ゴテイシュツ</t>
    </rPh>
    <rPh sb="7" eb="8">
      <t>マエ</t>
    </rPh>
    <rPh sb="19" eb="20">
      <t>オク</t>
    </rPh>
    <rPh sb="27" eb="29">
      <t>カクニン</t>
    </rPh>
    <phoneticPr fontId="3"/>
  </si>
  <si>
    <t>※精算払になりますので、請求月の翌月に作成・御提出いただきます。（前金払はできません。）</t>
    <rPh sb="1" eb="3">
      <t>セイサン</t>
    </rPh>
    <rPh sb="3" eb="4">
      <t>ハラ</t>
    </rPh>
    <rPh sb="12" eb="14">
      <t>セイキュウ</t>
    </rPh>
    <rPh sb="14" eb="15">
      <t>ツキ</t>
    </rPh>
    <rPh sb="16" eb="18">
      <t>ヨクゲツ</t>
    </rPh>
    <rPh sb="19" eb="21">
      <t>サクセイ</t>
    </rPh>
    <rPh sb="22" eb="25">
      <t>ゴテイシュツ</t>
    </rPh>
    <rPh sb="33" eb="35">
      <t>マエキン</t>
    </rPh>
    <rPh sb="35" eb="36">
      <t>ハラ</t>
    </rPh>
    <phoneticPr fontId="3"/>
  </si>
  <si>
    <t>請求書の作成方法（半年分・３か月分請求の施設用）</t>
    <rPh sb="0" eb="3">
      <t>セイキュウショ</t>
    </rPh>
    <rPh sb="4" eb="6">
      <t>サクセイ</t>
    </rPh>
    <rPh sb="6" eb="8">
      <t>ホウホウ</t>
    </rPh>
    <rPh sb="9" eb="11">
      <t>ハントシ</t>
    </rPh>
    <rPh sb="11" eb="12">
      <t>ブン</t>
    </rPh>
    <rPh sb="15" eb="16">
      <t>ゲツ</t>
    </rPh>
    <rPh sb="16" eb="17">
      <t>ブン</t>
    </rPh>
    <rPh sb="17" eb="19">
      <t>セイキュウ</t>
    </rPh>
    <rPh sb="20" eb="23">
      <t>シセツヨウ</t>
    </rPh>
    <phoneticPr fontId="3"/>
  </si>
  <si>
    <t>１　提供証明書（別様式）を作成後、「内訳●月」ページでその月の利用人数及び料金を入力します。</t>
    <rPh sb="2" eb="7">
      <t>テイキョウショウメイショ</t>
    </rPh>
    <rPh sb="8" eb="9">
      <t>ベツ</t>
    </rPh>
    <rPh sb="9" eb="11">
      <t>ヨウシキ</t>
    </rPh>
    <rPh sb="13" eb="15">
      <t>サクセイ</t>
    </rPh>
    <rPh sb="15" eb="16">
      <t>ゴ</t>
    </rPh>
    <rPh sb="18" eb="20">
      <t>ウチワケ</t>
    </rPh>
    <rPh sb="21" eb="22">
      <t>ガツ</t>
    </rPh>
    <rPh sb="29" eb="30">
      <t>ツキ</t>
    </rPh>
    <rPh sb="31" eb="33">
      <t>リヨウ</t>
    </rPh>
    <rPh sb="33" eb="35">
      <t>ニンズウ</t>
    </rPh>
    <rPh sb="35" eb="36">
      <t>オヨ</t>
    </rPh>
    <rPh sb="37" eb="39">
      <t>リョウキン</t>
    </rPh>
    <rPh sb="40" eb="42">
      <t>ニュウリョク</t>
    </rPh>
    <phoneticPr fontId="3"/>
  </si>
  <si>
    <t>の施設等利用給付費（令和６年度 ●～●月精算分）として、上記金額を請求いたします。</t>
    <rPh sb="1" eb="3">
      <t>シセツ</t>
    </rPh>
    <rPh sb="3" eb="4">
      <t>トウ</t>
    </rPh>
    <rPh sb="4" eb="6">
      <t>リヨウ</t>
    </rPh>
    <rPh sb="6" eb="8">
      <t>キュウフ</t>
    </rPh>
    <rPh sb="8" eb="9">
      <t>ヒ</t>
    </rPh>
    <rPh sb="20" eb="22">
      <t>セイサン</t>
    </rPh>
    <rPh sb="22" eb="23">
      <t>ブン</t>
    </rPh>
    <rPh sb="28" eb="30">
      <t>ジョウキ</t>
    </rPh>
    <rPh sb="30" eb="32">
      <t>キンガク</t>
    </rPh>
    <rPh sb="33" eb="35">
      <t>セイキュウ</t>
    </rPh>
    <phoneticPr fontId="3"/>
  </si>
  <si>
    <t>の施設等利用給付費（令和６年度 ●月分）として、上記金額を請求いたします。</t>
    <rPh sb="1" eb="3">
      <t>シセツ</t>
    </rPh>
    <rPh sb="3" eb="4">
      <t>トウ</t>
    </rPh>
    <rPh sb="4" eb="6">
      <t>リヨウ</t>
    </rPh>
    <rPh sb="6" eb="8">
      <t>キュウフ</t>
    </rPh>
    <rPh sb="8" eb="9">
      <t>ヒ</t>
    </rPh>
    <rPh sb="24" eb="26">
      <t>ジョウキ</t>
    </rPh>
    <rPh sb="26" eb="28">
      <t>キンガク</t>
    </rPh>
    <rPh sb="29" eb="31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</si>
</sst>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&quot;円&quot;"/>
    <numFmt numFmtId="177" formatCode="#,##0_ ;[Red]\-#,##0\ "/>
    <numFmt numFmtId="178" formatCode="0\ &quot;人&quot;"/>
    <numFmt numFmtId="179" formatCode="#,##0_ "/>
    <numFmt numFmtId="180" formatCode="#&quot;月分&quot;"/>
    <numFmt numFmtId="181" formatCode="0_);[Red]\(0\)"/>
    <numFmt numFmtId="182" formatCode="#,##0&quot;円&quot;_ ;[Red]\-#,##0\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13.5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26"/>
      <name val="ＭＳ Ｐ明朝"/>
      <family val="1"/>
      <charset val="128"/>
    </font>
    <font>
      <sz val="16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b/>
      <i/>
      <sz val="14"/>
      <name val="HG丸ｺﾞｼｯｸM-PRO"/>
      <family val="3"/>
      <charset val="128"/>
    </font>
    <font>
      <b/>
      <sz val="22"/>
      <color indexed="81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4" fillId="0" borderId="3" xfId="0" applyFont="1" applyBorder="1"/>
    <xf numFmtId="176" fontId="7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38" fontId="13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3" fillId="0" borderId="0" xfId="0" applyFont="1" applyFill="1"/>
    <xf numFmtId="38" fontId="13" fillId="0" borderId="0" xfId="1" applyFont="1" applyFill="1" applyAlignment="1">
      <alignment horizontal="right"/>
    </xf>
    <xf numFmtId="38" fontId="13" fillId="0" borderId="0" xfId="1" applyFont="1" applyFill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 wrapText="1" indent="1"/>
    </xf>
    <xf numFmtId="0" fontId="15" fillId="0" borderId="0" xfId="0" applyFont="1" applyFill="1"/>
    <xf numFmtId="0" fontId="15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9" fontId="12" fillId="0" borderId="1" xfId="0" applyNumberFormat="1" applyFont="1" applyBorder="1" applyAlignment="1">
      <alignment shrinkToFit="1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79" fontId="12" fillId="0" borderId="5" xfId="0" applyNumberFormat="1" applyFont="1" applyBorder="1" applyAlignment="1">
      <alignment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2" fillId="0" borderId="0" xfId="0" applyFont="1"/>
    <xf numFmtId="0" fontId="14" fillId="0" borderId="0" xfId="0" applyFont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Fill="1"/>
    <xf numFmtId="38" fontId="7" fillId="0" borderId="0" xfId="1" applyFont="1" applyAlignment="1">
      <alignment vertical="center"/>
    </xf>
    <xf numFmtId="0" fontId="7" fillId="0" borderId="0" xfId="0" applyFont="1" applyFill="1"/>
    <xf numFmtId="0" fontId="7" fillId="0" borderId="0" xfId="0" applyFont="1"/>
    <xf numFmtId="38" fontId="7" fillId="0" borderId="0" xfId="1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right" vertical="center"/>
    </xf>
    <xf numFmtId="0" fontId="24" fillId="0" borderId="0" xfId="0" applyFont="1"/>
    <xf numFmtId="0" fontId="14" fillId="0" borderId="0" xfId="0" applyFont="1" applyFill="1"/>
    <xf numFmtId="0" fontId="22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38" fontId="20" fillId="0" borderId="5" xfId="1" applyNumberFormat="1" applyFont="1" applyFill="1" applyBorder="1" applyAlignment="1">
      <alignment horizontal="right" vertical="center"/>
    </xf>
    <xf numFmtId="3" fontId="20" fillId="0" borderId="5" xfId="0" applyNumberFormat="1" applyFont="1" applyFill="1" applyBorder="1" applyAlignment="1">
      <alignment vertical="center"/>
    </xf>
    <xf numFmtId="38" fontId="20" fillId="0" borderId="5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right" shrinkToFit="1"/>
    </xf>
    <xf numFmtId="0" fontId="0" fillId="7" borderId="1" xfId="0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38" fontId="7" fillId="0" borderId="0" xfId="1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8" fontId="14" fillId="0" borderId="0" xfId="1" applyFont="1" applyFill="1" applyAlignment="1">
      <alignment horizontal="right"/>
    </xf>
    <xf numFmtId="178" fontId="14" fillId="0" borderId="2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8" fontId="20" fillId="0" borderId="5" xfId="0" applyNumberFormat="1" applyFont="1" applyFill="1" applyBorder="1" applyAlignment="1">
      <alignment horizontal="right" vertical="center"/>
    </xf>
    <xf numFmtId="38" fontId="20" fillId="0" borderId="1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horizontal="right" shrinkToFit="1"/>
    </xf>
    <xf numFmtId="0" fontId="30" fillId="0" borderId="1" xfId="0" applyFont="1" applyBorder="1" applyAlignment="1" applyProtection="1">
      <alignment shrinkToFit="1"/>
      <protection locked="0"/>
    </xf>
    <xf numFmtId="0" fontId="24" fillId="0" borderId="0" xfId="0" applyFont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vertical="center" shrinkToFit="1"/>
    </xf>
    <xf numFmtId="6" fontId="28" fillId="0" borderId="0" xfId="4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255" wrapText="1" shrinkToFi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textRotation="255" shrinkToFit="1"/>
    </xf>
    <xf numFmtId="0" fontId="23" fillId="0" borderId="0" xfId="0" applyFont="1" applyFill="1" applyBorder="1" applyAlignment="1">
      <alignment vertical="center"/>
    </xf>
    <xf numFmtId="38" fontId="28" fillId="0" borderId="0" xfId="1" applyFont="1" applyFill="1" applyBorder="1" applyAlignment="1">
      <alignment vertical="center" shrinkToFit="1"/>
    </xf>
    <xf numFmtId="177" fontId="28" fillId="0" borderId="0" xfId="1" applyNumberFormat="1" applyFont="1" applyFill="1" applyBorder="1" applyAlignment="1">
      <alignment vertical="center" shrinkToFit="1"/>
    </xf>
    <xf numFmtId="38" fontId="32" fillId="0" borderId="0" xfId="1" applyFont="1" applyFill="1" applyBorder="1" applyAlignment="1">
      <alignment vertical="center" shrinkToFit="1"/>
    </xf>
    <xf numFmtId="38" fontId="28" fillId="0" borderId="0" xfId="0" applyNumberFormat="1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178" fontId="28" fillId="0" borderId="0" xfId="1" applyNumberFormat="1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wrapText="1"/>
    </xf>
    <xf numFmtId="180" fontId="14" fillId="0" borderId="0" xfId="1" applyNumberFormat="1" applyFont="1" applyFill="1" applyBorder="1" applyAlignment="1">
      <alignment vertical="center" wrapText="1"/>
    </xf>
    <xf numFmtId="38" fontId="14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 wrapText="1"/>
    </xf>
    <xf numFmtId="178" fontId="13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38" fontId="14" fillId="0" borderId="0" xfId="1" applyNumberFormat="1" applyFont="1" applyFill="1" applyBorder="1" applyAlignment="1">
      <alignment vertical="center" shrinkToFit="1"/>
    </xf>
    <xf numFmtId="38" fontId="14" fillId="0" borderId="0" xfId="0" applyNumberFormat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180" fontId="1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38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182" fontId="35" fillId="0" borderId="0" xfId="4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7" fillId="0" borderId="0" xfId="0" applyFont="1" applyBorder="1" applyAlignment="1">
      <alignment horizontal="right"/>
    </xf>
    <xf numFmtId="0" fontId="3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49" fontId="9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179" fontId="12" fillId="0" borderId="6" xfId="0" applyNumberFormat="1" applyFont="1" applyBorder="1" applyAlignment="1">
      <alignment horizontal="right" shrinkToFit="1"/>
    </xf>
    <xf numFmtId="179" fontId="12" fillId="0" borderId="8" xfId="0" applyNumberFormat="1" applyFont="1" applyBorder="1" applyAlignment="1">
      <alignment horizontal="right" shrinkToFit="1"/>
    </xf>
    <xf numFmtId="179" fontId="12" fillId="0" borderId="26" xfId="0" applyNumberFormat="1" applyFont="1" applyBorder="1" applyAlignment="1">
      <alignment horizontal="right" shrinkToFit="1"/>
    </xf>
    <xf numFmtId="179" fontId="12" fillId="0" borderId="27" xfId="0" applyNumberFormat="1" applyFont="1" applyBorder="1" applyAlignment="1">
      <alignment horizontal="right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right" shrinkToFit="1"/>
    </xf>
    <xf numFmtId="179" fontId="12" fillId="0" borderId="13" xfId="0" applyNumberFormat="1" applyFont="1" applyBorder="1" applyAlignment="1">
      <alignment horizontal="right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right" vertical="center" shrinkToFit="1"/>
    </xf>
    <xf numFmtId="0" fontId="24" fillId="8" borderId="1" xfId="0" applyFont="1" applyFill="1" applyBorder="1" applyAlignment="1">
      <alignment horizontal="center" vertical="center"/>
    </xf>
    <xf numFmtId="182" fontId="35" fillId="0" borderId="1" xfId="4" applyNumberFormat="1" applyFont="1" applyFill="1" applyBorder="1" applyAlignment="1">
      <alignment horizontal="right" vertical="center" shrinkToFit="1"/>
    </xf>
    <xf numFmtId="0" fontId="26" fillId="0" borderId="1" xfId="0" applyFont="1" applyFill="1" applyBorder="1" applyAlignment="1">
      <alignment horizontal="center" vertical="center" shrinkToFit="1"/>
    </xf>
    <xf numFmtId="180" fontId="1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82" fontId="35" fillId="8" borderId="1" xfId="4" applyNumberFormat="1" applyFont="1" applyFill="1" applyBorder="1" applyAlignment="1">
      <alignment horizontal="right" vertical="center" shrinkToFit="1"/>
    </xf>
    <xf numFmtId="0" fontId="28" fillId="7" borderId="13" xfId="0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right" vertical="center"/>
    </xf>
    <xf numFmtId="38" fontId="7" fillId="2" borderId="13" xfId="1" applyFont="1" applyFill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5" borderId="5" xfId="1" applyFont="1" applyFill="1" applyBorder="1" applyAlignment="1">
      <alignment horizontal="center" vertical="center"/>
    </xf>
    <xf numFmtId="38" fontId="7" fillId="5" borderId="12" xfId="1" applyFont="1" applyFill="1" applyBorder="1" applyAlignment="1">
      <alignment horizontal="center" vertical="center"/>
    </xf>
    <xf numFmtId="38" fontId="7" fillId="5" borderId="13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38" fontId="7" fillId="0" borderId="4" xfId="1" applyFont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81" fontId="11" fillId="5" borderId="5" xfId="2" applyNumberFormat="1" applyFont="1" applyFill="1" applyBorder="1" applyAlignment="1">
      <alignment horizontal="center" vertical="center"/>
    </xf>
    <xf numFmtId="181" fontId="11" fillId="5" borderId="12" xfId="2" applyNumberFormat="1" applyFont="1" applyFill="1" applyBorder="1" applyAlignment="1">
      <alignment horizontal="center" vertical="center"/>
    </xf>
    <xf numFmtId="181" fontId="11" fillId="5" borderId="13" xfId="2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right" vertical="center"/>
    </xf>
    <xf numFmtId="38" fontId="20" fillId="0" borderId="12" xfId="1" applyFont="1" applyFill="1" applyBorder="1" applyAlignment="1">
      <alignment horizontal="right" vertical="center"/>
    </xf>
    <xf numFmtId="38" fontId="20" fillId="0" borderId="13" xfId="1" applyFont="1" applyFill="1" applyBorder="1" applyAlignment="1">
      <alignment horizontal="right" vertical="center"/>
    </xf>
    <xf numFmtId="38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180" fontId="14" fillId="0" borderId="18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38" fontId="25" fillId="0" borderId="17" xfId="0" applyNumberFormat="1" applyFont="1" applyFill="1" applyBorder="1" applyAlignment="1">
      <alignment horizontal="right" vertical="center"/>
    </xf>
    <xf numFmtId="38" fontId="25" fillId="0" borderId="18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38" fontId="20" fillId="0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8" fontId="20" fillId="0" borderId="5" xfId="0" applyNumberFormat="1" applyFont="1" applyFill="1" applyBorder="1" applyAlignment="1">
      <alignment horizontal="right" vertical="center"/>
    </xf>
    <xf numFmtId="38" fontId="20" fillId="0" borderId="12" xfId="0" applyNumberFormat="1" applyFont="1" applyFill="1" applyBorder="1" applyAlignment="1">
      <alignment horizontal="right" vertical="center"/>
    </xf>
    <xf numFmtId="38" fontId="20" fillId="0" borderId="13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56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38" fontId="20" fillId="0" borderId="1" xfId="1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4" xfId="0" applyFont="1" applyFill="1" applyBorder="1" applyAlignment="1">
      <alignment horizontal="center" vertical="center" shrinkToFit="1"/>
    </xf>
    <xf numFmtId="38" fontId="14" fillId="0" borderId="0" xfId="1" applyFont="1" applyFill="1" applyAlignment="1">
      <alignment horizontal="right"/>
    </xf>
    <xf numFmtId="180" fontId="24" fillId="0" borderId="6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78" fontId="14" fillId="0" borderId="2" xfId="1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right" vertical="center" wrapText="1" indent="1"/>
    </xf>
    <xf numFmtId="38" fontId="14" fillId="0" borderId="8" xfId="1" applyFont="1" applyFill="1" applyBorder="1" applyAlignment="1">
      <alignment horizontal="right" vertical="center" wrapText="1" indent="1"/>
    </xf>
    <xf numFmtId="38" fontId="14" fillId="0" borderId="10" xfId="1" applyFont="1" applyFill="1" applyBorder="1" applyAlignment="1">
      <alignment horizontal="right" vertical="center" wrapText="1" indent="1"/>
    </xf>
    <xf numFmtId="38" fontId="14" fillId="0" borderId="11" xfId="1" applyFont="1" applyFill="1" applyBorder="1" applyAlignment="1">
      <alignment horizontal="right" vertical="center" wrapText="1" indent="1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4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177" fontId="14" fillId="2" borderId="1" xfId="1" applyNumberFormat="1" applyFont="1" applyFill="1" applyBorder="1" applyAlignment="1">
      <alignment horizontal="right" vertical="center" indent="1"/>
    </xf>
    <xf numFmtId="38" fontId="14" fillId="2" borderId="5" xfId="1" applyFont="1" applyFill="1" applyBorder="1" applyAlignment="1">
      <alignment horizontal="right" vertical="center" indent="1"/>
    </xf>
    <xf numFmtId="38" fontId="14" fillId="2" borderId="12" xfId="1" applyFont="1" applyFill="1" applyBorder="1" applyAlignment="1">
      <alignment horizontal="right" vertical="center" indent="1"/>
    </xf>
    <xf numFmtId="38" fontId="14" fillId="2" borderId="13" xfId="1" applyFont="1" applyFill="1" applyBorder="1" applyAlignment="1">
      <alignment horizontal="right" vertical="center" indent="1"/>
    </xf>
    <xf numFmtId="38" fontId="14" fillId="2" borderId="1" xfId="1" applyFont="1" applyFill="1" applyBorder="1" applyAlignment="1">
      <alignment horizontal="right" vertical="center" indent="1"/>
    </xf>
    <xf numFmtId="38" fontId="14" fillId="2" borderId="1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38" fontId="14" fillId="4" borderId="5" xfId="1" applyFont="1" applyFill="1" applyBorder="1" applyAlignment="1">
      <alignment horizontal="right" vertical="center" indent="1"/>
    </xf>
    <xf numFmtId="38" fontId="14" fillId="4" borderId="13" xfId="1" applyFont="1" applyFill="1" applyBorder="1" applyAlignment="1">
      <alignment horizontal="right" vertical="center" indent="1"/>
    </xf>
    <xf numFmtId="38" fontId="14" fillId="0" borderId="1" xfId="1" applyFont="1" applyFill="1" applyBorder="1" applyAlignment="1">
      <alignment horizontal="right" vertical="center" indent="1"/>
    </xf>
    <xf numFmtId="38" fontId="14" fillId="3" borderId="5" xfId="1" applyFont="1" applyFill="1" applyBorder="1" applyAlignment="1">
      <alignment horizontal="right" vertical="center" indent="1"/>
    </xf>
    <xf numFmtId="38" fontId="14" fillId="3" borderId="12" xfId="1" applyFont="1" applyFill="1" applyBorder="1" applyAlignment="1">
      <alignment horizontal="right" vertical="center" indent="1"/>
    </xf>
    <xf numFmtId="38" fontId="14" fillId="3" borderId="13" xfId="1" applyFont="1" applyFill="1" applyBorder="1" applyAlignment="1">
      <alignment horizontal="right" vertical="center" indent="1"/>
    </xf>
    <xf numFmtId="38" fontId="14" fillId="0" borderId="5" xfId="1" applyFont="1" applyFill="1" applyBorder="1" applyAlignment="1">
      <alignment horizontal="right" vertical="center" indent="1"/>
    </xf>
    <xf numFmtId="38" fontId="14" fillId="0" borderId="12" xfId="1" applyFont="1" applyFill="1" applyBorder="1" applyAlignment="1">
      <alignment horizontal="right" vertical="center" indent="1"/>
    </xf>
    <xf numFmtId="38" fontId="14" fillId="0" borderId="13" xfId="1" applyFont="1" applyFill="1" applyBorder="1" applyAlignment="1">
      <alignment horizontal="right" vertical="center" indent="1"/>
    </xf>
    <xf numFmtId="177" fontId="14" fillId="4" borderId="5" xfId="1" applyNumberFormat="1" applyFont="1" applyFill="1" applyBorder="1" applyAlignment="1">
      <alignment horizontal="right" vertical="center" indent="1"/>
    </xf>
    <xf numFmtId="177" fontId="14" fillId="4" borderId="13" xfId="1" applyNumberFormat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255" wrapText="1" shrinkToFit="1"/>
    </xf>
    <xf numFmtId="0" fontId="13" fillId="0" borderId="9" xfId="0" applyFont="1" applyFill="1" applyBorder="1" applyAlignment="1">
      <alignment horizontal="center" vertical="center" textRotation="255" shrinkToFit="1"/>
    </xf>
    <xf numFmtId="0" fontId="13" fillId="0" borderId="3" xfId="0" applyFont="1" applyFill="1" applyBorder="1" applyAlignment="1">
      <alignment horizontal="center" vertical="center" textRotation="255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80" fontId="14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distributed" textRotation="255" indent="1"/>
    </xf>
    <xf numFmtId="0" fontId="16" fillId="0" borderId="9" xfId="0" applyFont="1" applyBorder="1" applyAlignment="1">
      <alignment horizontal="center" vertical="distributed" textRotation="255" indent="1"/>
    </xf>
    <xf numFmtId="0" fontId="16" fillId="0" borderId="3" xfId="0" applyFont="1" applyBorder="1" applyAlignment="1">
      <alignment horizontal="center" vertical="distributed" textRotation="255" inden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</cellXfs>
  <cellStyles count="5">
    <cellStyle name="パーセント" xfId="2" builtinId="5"/>
    <cellStyle name="桁区切り" xfId="3" builtinId="6"/>
    <cellStyle name="桁区切り 2" xfId="1" xr:uid="{00000000-0005-0000-0000-000002000000}"/>
    <cellStyle name="通貨" xfId="4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3461</xdr:rowOff>
    </xdr:from>
    <xdr:to>
      <xdr:col>9</xdr:col>
      <xdr:colOff>400050</xdr:colOff>
      <xdr:row>22</xdr:row>
      <xdr:rowOff>64125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C13274-3F3B-4E87-8129-B3C2DD674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1846" b="26118"/>
        <a:stretch/>
      </xdr:blipFill>
      <xdr:spPr>
        <a:xfrm>
          <a:off x="0" y="1129143"/>
          <a:ext cx="6556664" cy="34377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401167</xdr:colOff>
      <xdr:row>45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34B664B-7144-4C74-B5DC-E95833777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8536" b="6987"/>
        <a:stretch/>
      </xdr:blipFill>
      <xdr:spPr>
        <a:xfrm>
          <a:off x="0" y="4953000"/>
          <a:ext cx="6557781" cy="4737389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43</xdr:row>
      <xdr:rowOff>133350</xdr:rowOff>
    </xdr:from>
    <xdr:to>
      <xdr:col>3</xdr:col>
      <xdr:colOff>342900</xdr:colOff>
      <xdr:row>45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5C746DD-5975-4066-B5F5-60B9E98D35EF}"/>
            </a:ext>
          </a:extLst>
        </xdr:cNvPr>
        <xdr:cNvSpPr/>
      </xdr:nvSpPr>
      <xdr:spPr>
        <a:xfrm>
          <a:off x="1968211" y="9363941"/>
          <a:ext cx="426894" cy="3169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17</xdr:row>
      <xdr:rowOff>190500</xdr:rowOff>
    </xdr:from>
    <xdr:to>
      <xdr:col>4</xdr:col>
      <xdr:colOff>117825</xdr:colOff>
      <xdr:row>20</xdr:row>
      <xdr:rowOff>152700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17F2516-4AC7-46AD-98CD-75B6EE4ED809}"/>
            </a:ext>
          </a:extLst>
        </xdr:cNvPr>
        <xdr:cNvSpPr/>
      </xdr:nvSpPr>
      <xdr:spPr>
        <a:xfrm>
          <a:off x="2105025" y="3619500"/>
          <a:ext cx="756000" cy="648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17</xdr:row>
      <xdr:rowOff>190498</xdr:rowOff>
    </xdr:from>
    <xdr:to>
      <xdr:col>6</xdr:col>
      <xdr:colOff>228600</xdr:colOff>
      <xdr:row>20</xdr:row>
      <xdr:rowOff>116698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01DEA1A-544D-4F8D-8F25-1CCDA7FAF065}"/>
            </a:ext>
          </a:extLst>
        </xdr:cNvPr>
        <xdr:cNvSpPr/>
      </xdr:nvSpPr>
      <xdr:spPr>
        <a:xfrm>
          <a:off x="3609975" y="3619498"/>
          <a:ext cx="733425" cy="612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14</xdr:row>
      <xdr:rowOff>112569</xdr:rowOff>
    </xdr:from>
    <xdr:to>
      <xdr:col>6</xdr:col>
      <xdr:colOff>406977</xdr:colOff>
      <xdr:row>15</xdr:row>
      <xdr:rowOff>103909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B6EF404-57CB-451D-AFE5-FDA3414A9C19}"/>
            </a:ext>
          </a:extLst>
        </xdr:cNvPr>
        <xdr:cNvSpPr/>
      </xdr:nvSpPr>
      <xdr:spPr>
        <a:xfrm>
          <a:off x="3515591" y="2814205"/>
          <a:ext cx="995795" cy="21647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15</xdr:row>
      <xdr:rowOff>155863</xdr:rowOff>
    </xdr:from>
    <xdr:to>
      <xdr:col>5</xdr:col>
      <xdr:colOff>225136</xdr:colOff>
      <xdr:row>17</xdr:row>
      <xdr:rowOff>17319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F7FBC1C-7E8F-4134-8E74-B170CF5B0033}"/>
            </a:ext>
          </a:extLst>
        </xdr:cNvPr>
        <xdr:cNvSpPr txBox="1"/>
      </xdr:nvSpPr>
      <xdr:spPr>
        <a:xfrm>
          <a:off x="2926773" y="3082636"/>
          <a:ext cx="718704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①入力</a:t>
          </a:r>
        </a:p>
      </xdr:txBody>
    </xdr:sp>
    <xdr:clientData/>
  </xdr:twoCellAnchor>
  <xdr:twoCellAnchor>
    <xdr:from>
      <xdr:col>0</xdr:col>
      <xdr:colOff>17320</xdr:colOff>
      <xdr:row>7</xdr:row>
      <xdr:rowOff>10389</xdr:rowOff>
    </xdr:from>
    <xdr:to>
      <xdr:col>0</xdr:col>
      <xdr:colOff>294409</xdr:colOff>
      <xdr:row>8</xdr:row>
      <xdr:rowOff>43297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033A9C3-1583-4A3E-8B31-0A68A888B4B9}"/>
            </a:ext>
          </a:extLst>
        </xdr:cNvPr>
        <xdr:cNvSpPr/>
      </xdr:nvSpPr>
      <xdr:spPr>
        <a:xfrm>
          <a:off x="17320" y="1136071"/>
          <a:ext cx="277089" cy="25804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121228</xdr:colOff>
      <xdr:row>8</xdr:row>
      <xdr:rowOff>55416</xdr:rowOff>
    </xdr:from>
    <xdr:to>
      <xdr:col>1</xdr:col>
      <xdr:colOff>614796</xdr:colOff>
      <xdr:row>9</xdr:row>
      <xdr:rowOff>142007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4DB4A18-B318-413E-8798-311B4F916E9E}"/>
            </a:ext>
          </a:extLst>
        </xdr:cNvPr>
        <xdr:cNvSpPr txBox="1"/>
      </xdr:nvSpPr>
      <xdr:spPr>
        <a:xfrm>
          <a:off x="121228" y="1406234"/>
          <a:ext cx="1177636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②上書き保存</a:t>
          </a:r>
        </a:p>
      </xdr:txBody>
    </xdr:sp>
    <xdr:clientData/>
  </xdr:twoCellAnchor>
  <xdr:twoCellAnchor editAs="oneCell">
    <xdr:from>
      <xdr:col>0</xdr:col>
      <xdr:colOff>0</xdr:colOff>
      <xdr:row>70</xdr:row>
      <xdr:rowOff>216478</xdr:rowOff>
    </xdr:from>
    <xdr:to>
      <xdr:col>9</xdr:col>
      <xdr:colOff>181840</xdr:colOff>
      <xdr:row>91</xdr:row>
      <xdr:rowOff>178805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678E9E0-51B2-4921-9201-A0E3730C1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8928" b="6460"/>
        <a:stretch/>
      </xdr:blipFill>
      <xdr:spPr>
        <a:xfrm>
          <a:off x="0" y="15976023"/>
          <a:ext cx="6338454" cy="4690191"/>
        </a:xfrm>
        <a:prstGeom prst="rect">
          <a:avLst/>
        </a:prstGeom>
      </xdr:spPr>
    </xdr:pic>
    <xdr:clientData/>
  </xdr:twoCellAnchor>
  <xdr:twoCellAnchor>
    <xdr:from>
      <xdr:col>2</xdr:col>
      <xdr:colOff>554183</xdr:colOff>
      <xdr:row>90</xdr:row>
      <xdr:rowOff>60613</xdr:rowOff>
    </xdr:from>
    <xdr:to>
      <xdr:col>3</xdr:col>
      <xdr:colOff>268432</xdr:colOff>
      <xdr:row>91</xdr:row>
      <xdr:rowOff>121225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A6DE364-E741-4E88-8188-C6C857B545D1}"/>
            </a:ext>
          </a:extLst>
        </xdr:cNvPr>
        <xdr:cNvSpPr/>
      </xdr:nvSpPr>
      <xdr:spPr>
        <a:xfrm>
          <a:off x="1922319" y="20322886"/>
          <a:ext cx="398318" cy="2857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545521</xdr:colOff>
      <xdr:row>86</xdr:row>
      <xdr:rowOff>181839</xdr:rowOff>
    </xdr:from>
    <xdr:to>
      <xdr:col>7</xdr:col>
      <xdr:colOff>545521</xdr:colOff>
      <xdr:row>88</xdr:row>
      <xdr:rowOff>112566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182F8493-E69A-424E-9422-8D0052499319}"/>
            </a:ext>
          </a:extLst>
        </xdr:cNvPr>
        <xdr:cNvSpPr/>
      </xdr:nvSpPr>
      <xdr:spPr>
        <a:xfrm>
          <a:off x="4649930" y="19543566"/>
          <a:ext cx="684068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528203</xdr:colOff>
      <xdr:row>86</xdr:row>
      <xdr:rowOff>129884</xdr:rowOff>
    </xdr:from>
    <xdr:to>
      <xdr:col>9</xdr:col>
      <xdr:colOff>219075</xdr:colOff>
      <xdr:row>89</xdr:row>
      <xdr:rowOff>69271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99A2D3F-9C38-4123-8F0F-1657C28E76FF}"/>
            </a:ext>
          </a:extLst>
        </xdr:cNvPr>
        <xdr:cNvSpPr txBox="1"/>
      </xdr:nvSpPr>
      <xdr:spPr>
        <a:xfrm>
          <a:off x="5328803" y="19789484"/>
          <a:ext cx="1062472" cy="625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合計金額が変わります</a:t>
          </a:r>
        </a:p>
      </xdr:txBody>
    </xdr:sp>
    <xdr:clientData/>
  </xdr:twoCellAnchor>
  <xdr:twoCellAnchor editAs="oneCell">
    <xdr:from>
      <xdr:col>0</xdr:col>
      <xdr:colOff>1</xdr:colOff>
      <xdr:row>46</xdr:row>
      <xdr:rowOff>225135</xdr:rowOff>
    </xdr:from>
    <xdr:to>
      <xdr:col>9</xdr:col>
      <xdr:colOff>280892</xdr:colOff>
      <xdr:row>67</xdr:row>
      <xdr:rowOff>121227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FE70F68-4780-479C-B8EE-0C6D62556E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27515" b="7396"/>
        <a:stretch/>
      </xdr:blipFill>
      <xdr:spPr>
        <a:xfrm>
          <a:off x="1" y="10581408"/>
          <a:ext cx="6437505" cy="4623955"/>
        </a:xfrm>
        <a:prstGeom prst="rect">
          <a:avLst/>
        </a:prstGeom>
      </xdr:spPr>
    </xdr:pic>
    <xdr:clientData/>
  </xdr:twoCellAnchor>
  <xdr:twoCellAnchor>
    <xdr:from>
      <xdr:col>1</xdr:col>
      <xdr:colOff>450271</xdr:colOff>
      <xdr:row>66</xdr:row>
      <xdr:rowOff>51955</xdr:rowOff>
    </xdr:from>
    <xdr:to>
      <xdr:col>2</xdr:col>
      <xdr:colOff>510884</xdr:colOff>
      <xdr:row>67</xdr:row>
      <xdr:rowOff>173185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C9838F8-9FD3-4B53-A1FF-A6C5E062EE6F}"/>
            </a:ext>
          </a:extLst>
        </xdr:cNvPr>
        <xdr:cNvSpPr/>
      </xdr:nvSpPr>
      <xdr:spPr>
        <a:xfrm>
          <a:off x="1134339" y="14910955"/>
          <a:ext cx="744681" cy="34636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</xdr:colOff>
      <xdr:row>93</xdr:row>
      <xdr:rowOff>225135</xdr:rowOff>
    </xdr:from>
    <xdr:to>
      <xdr:col>9</xdr:col>
      <xdr:colOff>159457</xdr:colOff>
      <xdr:row>119</xdr:row>
      <xdr:rowOff>23590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10029F-5B5E-49E9-B6F5-B949D10FA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42120" b="7877"/>
        <a:stretch/>
      </xdr:blipFill>
      <xdr:spPr>
        <a:xfrm>
          <a:off x="1" y="21162817"/>
          <a:ext cx="6316070" cy="5652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</xdr:row>
      <xdr:rowOff>147204</xdr:rowOff>
    </xdr:from>
    <xdr:to>
      <xdr:col>3</xdr:col>
      <xdr:colOff>311726</xdr:colOff>
      <xdr:row>119</xdr:row>
      <xdr:rowOff>77932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E7AF96BB-2C76-4156-927F-48BC581F196B}"/>
            </a:ext>
          </a:extLst>
        </xdr:cNvPr>
        <xdr:cNvSpPr/>
      </xdr:nvSpPr>
      <xdr:spPr>
        <a:xfrm>
          <a:off x="1368136" y="26488159"/>
          <a:ext cx="99579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559594</xdr:colOff>
      <xdr:row>24</xdr:row>
      <xdr:rowOff>238125</xdr:rowOff>
    </xdr:from>
    <xdr:to>
      <xdr:col>18</xdr:col>
      <xdr:colOff>214313</xdr:colOff>
      <xdr:row>34</xdr:row>
      <xdr:rowOff>130969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1221FF6-FC4A-4414-83AB-FD7F28F5FDF1}"/>
            </a:ext>
          </a:extLst>
        </xdr:cNvPr>
        <xdr:cNvSpPr/>
      </xdr:nvSpPr>
      <xdr:spPr>
        <a:xfrm>
          <a:off x="9513094" y="6607969"/>
          <a:ext cx="3048000" cy="2143125"/>
        </a:xfrm>
        <a:prstGeom prst="wedgeRoundRectCallout">
          <a:avLst>
            <a:gd name="adj1" fmla="val -66079"/>
            <a:gd name="adj2" fmla="val -2172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請求情報は、「請求書（毎月払用）」ページから御入力願います。</a:t>
          </a:r>
          <a:endParaRPr kumimoji="1" lang="en-US" altLang="ja-JP" sz="2000"/>
        </a:p>
        <a:p>
          <a:pPr algn="l"/>
          <a:r>
            <a:rPr kumimoji="1" lang="ja-JP" altLang="en-US" sz="2000"/>
            <a:t>（入力するとこのページにも反映されます）</a:t>
          </a:r>
          <a:endParaRPr kumimoji="1" lang="en-US" altLang="ja-JP" sz="2000"/>
        </a:p>
      </xdr:txBody>
    </xdr:sp>
    <xdr:clientData/>
  </xdr:twoCellAnchor>
  <xdr:twoCellAnchor>
    <xdr:from>
      <xdr:col>13</xdr:col>
      <xdr:colOff>535781</xdr:colOff>
      <xdr:row>16</xdr:row>
      <xdr:rowOff>95250</xdr:rowOff>
    </xdr:from>
    <xdr:to>
      <xdr:col>17</xdr:col>
      <xdr:colOff>71438</xdr:colOff>
      <xdr:row>20</xdr:row>
      <xdr:rowOff>83342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8CB0DA63-EF13-4746-9489-B72F8977A8B6}"/>
            </a:ext>
          </a:extLst>
        </xdr:cNvPr>
        <xdr:cNvSpPr/>
      </xdr:nvSpPr>
      <xdr:spPr>
        <a:xfrm>
          <a:off x="9489281" y="4381500"/>
          <a:ext cx="2250282" cy="988217"/>
        </a:xfrm>
        <a:prstGeom prst="wedgeRoundRectCallout">
          <a:avLst>
            <a:gd name="adj1" fmla="val -66079"/>
            <a:gd name="adj2" fmla="val -2172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日付は空欄で</a:t>
          </a:r>
          <a:endParaRPr kumimoji="1" lang="en-US" altLang="ja-JP" sz="2000"/>
        </a:p>
        <a:p>
          <a:pPr algn="l"/>
          <a:r>
            <a:rPr kumimoji="1" lang="ja-JP" altLang="en-US" sz="2000"/>
            <a:t>御提出願います。</a:t>
          </a:r>
          <a:endParaRPr kumimoji="1" lang="en-US" altLang="ja-JP" sz="2000"/>
        </a:p>
      </xdr:txBody>
    </xdr:sp>
    <xdr:clientData/>
  </xdr:twoCellAnchor>
  <xdr:twoCellAnchor>
    <xdr:from>
      <xdr:col>13</xdr:col>
      <xdr:colOff>511967</xdr:colOff>
      <xdr:row>11</xdr:row>
      <xdr:rowOff>0</xdr:rowOff>
    </xdr:from>
    <xdr:to>
      <xdr:col>17</xdr:col>
      <xdr:colOff>95249</xdr:colOff>
      <xdr:row>15</xdr:row>
      <xdr:rowOff>95248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A0876371-1255-493A-8739-5AA8B5195074}"/>
            </a:ext>
          </a:extLst>
        </xdr:cNvPr>
        <xdr:cNvSpPr/>
      </xdr:nvSpPr>
      <xdr:spPr>
        <a:xfrm>
          <a:off x="9465467" y="3143250"/>
          <a:ext cx="2297907" cy="988217"/>
        </a:xfrm>
        <a:prstGeom prst="wedgeRoundRectCallout">
          <a:avLst>
            <a:gd name="adj1" fmla="val -66079"/>
            <a:gd name="adj2" fmla="val -2172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施設名と請求月を</a:t>
          </a:r>
          <a:endParaRPr kumimoji="1" lang="en-US" altLang="ja-JP" sz="2000"/>
        </a:p>
        <a:p>
          <a:pPr algn="l"/>
          <a:r>
            <a:rPr kumimoji="1" lang="ja-JP" altLang="en-US" sz="2000"/>
            <a:t>入力願います。</a:t>
          </a:r>
          <a:endParaRPr kumimoji="1" lang="en-US" altLang="ja-JP" sz="2000"/>
        </a:p>
      </xdr:txBody>
    </xdr:sp>
    <xdr:clientData/>
  </xdr:twoCellAnchor>
  <xdr:twoCellAnchor>
    <xdr:from>
      <xdr:col>13</xdr:col>
      <xdr:colOff>511969</xdr:colOff>
      <xdr:row>6</xdr:row>
      <xdr:rowOff>11906</xdr:rowOff>
    </xdr:from>
    <xdr:to>
      <xdr:col>17</xdr:col>
      <xdr:colOff>95251</xdr:colOff>
      <xdr:row>9</xdr:row>
      <xdr:rowOff>154780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FDC5D387-8C91-4C19-BFEF-6AFB775611C7}"/>
            </a:ext>
          </a:extLst>
        </xdr:cNvPr>
        <xdr:cNvSpPr/>
      </xdr:nvSpPr>
      <xdr:spPr>
        <a:xfrm>
          <a:off x="9465469" y="1297781"/>
          <a:ext cx="2297907" cy="1238249"/>
        </a:xfrm>
        <a:prstGeom prst="wedgeRoundRectCallout">
          <a:avLst>
            <a:gd name="adj1" fmla="val -66079"/>
            <a:gd name="adj2" fmla="val -2172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金額は、内訳から自動で反映されます。</a:t>
          </a:r>
          <a:endParaRPr kumimoji="1" lang="en-US" altLang="ja-JP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</xdr:row>
      <xdr:rowOff>352425</xdr:rowOff>
    </xdr:from>
    <xdr:to>
      <xdr:col>15</xdr:col>
      <xdr:colOff>638175</xdr:colOff>
      <xdr:row>6</xdr:row>
      <xdr:rowOff>266700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16325FB-E1B9-4700-AFDE-A1FD9FF6D8F2}"/>
            </a:ext>
          </a:extLst>
        </xdr:cNvPr>
        <xdr:cNvSpPr/>
      </xdr:nvSpPr>
      <xdr:spPr>
        <a:xfrm>
          <a:off x="7981950" y="733425"/>
          <a:ext cx="2800350" cy="1819275"/>
        </a:xfrm>
        <a:prstGeom prst="wedgeRoundRectCallout">
          <a:avLst>
            <a:gd name="adj1" fmla="val -66079"/>
            <a:gd name="adj2" fmla="val -2172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支払されるべき額は、「内訳●月」ページを入力すると自動で反映されます。</a:t>
          </a:r>
          <a:endParaRPr kumimoji="1" lang="en-US" altLang="ja-JP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571499</xdr:colOff>
      <xdr:row>29</xdr:row>
      <xdr:rowOff>47625</xdr:rowOff>
    </xdr:from>
    <xdr:to>
      <xdr:col>18</xdr:col>
      <xdr:colOff>273843</xdr:colOff>
      <xdr:row>35</xdr:row>
      <xdr:rowOff>142875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D083286-0CA2-41EA-B8DB-D094D7ABB1AE}"/>
            </a:ext>
          </a:extLst>
        </xdr:cNvPr>
        <xdr:cNvSpPr/>
      </xdr:nvSpPr>
      <xdr:spPr>
        <a:xfrm>
          <a:off x="9524999" y="7536656"/>
          <a:ext cx="3369469" cy="1369219"/>
        </a:xfrm>
        <a:prstGeom prst="wedgeRoundRectCallout">
          <a:avLst>
            <a:gd name="adj1" fmla="val -66079"/>
            <a:gd name="adj2" fmla="val -21723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こちらから請求先情報を入力してください。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14</xdr:row>
      <xdr:rowOff>56030</xdr:rowOff>
    </xdr:from>
    <xdr:to>
      <xdr:col>16</xdr:col>
      <xdr:colOff>246530</xdr:colOff>
      <xdr:row>16</xdr:row>
      <xdr:rowOff>100853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3D6AA0F-25F2-477F-8817-7C587FBAF957}"/>
            </a:ext>
          </a:extLst>
        </xdr:cNvPr>
        <xdr:cNvSpPr/>
      </xdr:nvSpPr>
      <xdr:spPr>
        <a:xfrm>
          <a:off x="2678206" y="3653118"/>
          <a:ext cx="5726206" cy="448235"/>
        </a:xfrm>
        <a:prstGeom prst="wedgeRoundRectCallout">
          <a:avLst>
            <a:gd name="adj1" fmla="val -22061"/>
            <a:gd name="adj2" fmla="val -8023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数字を打つと自動で「人」、「円」が入ります。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9CE1-2F4C-4FDD-9777-59283A833787}">
  <dimension ref="A1:A128"/>
  <sheetViews>
    <sheetView view="pageBreakPreview" topLeftCell="A112" zoomScaleNormal="110" zoomScaleSheetLayoutView="100" workbookViewId="0">
      <selection activeCell="L3" sqref="L3"/>
    </sheetView>
  </sheetViews>
  <sheetFormatPr defaultRowHeight="18" customHeight="1" x14ac:dyDescent="0.15"/>
  <cols>
    <col min="1" max="16384" width="9" style="147"/>
  </cols>
  <sheetData>
    <row r="1" spans="1:1" ht="18" customHeight="1" x14ac:dyDescent="0.15">
      <c r="A1" s="148" t="s">
        <v>192</v>
      </c>
    </row>
    <row r="2" spans="1:1" ht="18" customHeight="1" x14ac:dyDescent="0.15">
      <c r="A2" s="148"/>
    </row>
    <row r="3" spans="1:1" ht="18" customHeight="1" x14ac:dyDescent="0.15">
      <c r="A3" s="150" t="s">
        <v>186</v>
      </c>
    </row>
    <row r="4" spans="1:1" ht="18" customHeight="1" x14ac:dyDescent="0.15">
      <c r="A4" s="150" t="s">
        <v>191</v>
      </c>
    </row>
    <row r="5" spans="1:1" ht="18" customHeight="1" x14ac:dyDescent="0.15">
      <c r="A5" s="147" t="s">
        <v>193</v>
      </c>
    </row>
    <row r="6" spans="1:1" ht="18" customHeight="1" x14ac:dyDescent="0.15">
      <c r="A6" s="147" t="s">
        <v>184</v>
      </c>
    </row>
    <row r="7" spans="1:1" ht="18" customHeight="1" x14ac:dyDescent="0.15">
      <c r="A7" s="147" t="s">
        <v>185</v>
      </c>
    </row>
    <row r="24" spans="1:1" ht="18" customHeight="1" x14ac:dyDescent="0.15">
      <c r="A24" s="147" t="s">
        <v>176</v>
      </c>
    </row>
    <row r="47" spans="1:1" ht="18" customHeight="1" x14ac:dyDescent="0.15">
      <c r="A47" s="147" t="s">
        <v>177</v>
      </c>
    </row>
    <row r="70" spans="1:1" ht="18" customHeight="1" x14ac:dyDescent="0.15">
      <c r="A70" s="147" t="s">
        <v>189</v>
      </c>
    </row>
    <row r="71" spans="1:1" ht="18" customHeight="1" x14ac:dyDescent="0.15">
      <c r="A71" s="147" t="s">
        <v>178</v>
      </c>
    </row>
    <row r="94" spans="1:1" ht="18" customHeight="1" x14ac:dyDescent="0.15">
      <c r="A94" s="147" t="s">
        <v>179</v>
      </c>
    </row>
    <row r="122" spans="1:1" ht="18" customHeight="1" x14ac:dyDescent="0.15">
      <c r="A122" s="147" t="s">
        <v>181</v>
      </c>
    </row>
    <row r="123" spans="1:1" ht="18" customHeight="1" x14ac:dyDescent="0.15">
      <c r="A123" s="147" t="s">
        <v>182</v>
      </c>
    </row>
    <row r="124" spans="1:1" ht="18" customHeight="1" x14ac:dyDescent="0.15">
      <c r="A124" s="147" t="s">
        <v>183</v>
      </c>
    </row>
    <row r="126" spans="1:1" ht="18" customHeight="1" x14ac:dyDescent="0.15">
      <c r="A126" s="147" t="s">
        <v>187</v>
      </c>
    </row>
    <row r="127" spans="1:1" ht="18" customHeight="1" x14ac:dyDescent="0.15">
      <c r="A127" s="147" t="s">
        <v>188</v>
      </c>
    </row>
    <row r="128" spans="1:1" ht="18" customHeight="1" x14ac:dyDescent="0.15">
      <c r="A128" s="147" t="s">
        <v>190</v>
      </c>
    </row>
  </sheetData>
  <phoneticPr fontId="3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L53"/>
  <sheetViews>
    <sheetView tabSelected="1" view="pageBreakPreview" zoomScale="80" zoomScaleSheetLayoutView="80" workbookViewId="0">
      <selection activeCell="K16" sqref="K16"/>
    </sheetView>
  </sheetViews>
  <sheetFormatPr defaultColWidth="8.875" defaultRowHeight="13.5" x14ac:dyDescent="0.15"/>
  <cols>
    <col min="1" max="11" width="9.125" style="1" customWidth="1"/>
    <col min="12" max="16384" width="8.875" style="1"/>
  </cols>
  <sheetData>
    <row r="3" spans="1:12" x14ac:dyDescent="0.15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24.75" customHeight="1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2" ht="24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24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ht="18.75" customHeight="1" x14ac:dyDescent="0.15">
      <c r="A8" s="15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2</v>
      </c>
      <c r="G8" s="3" t="s">
        <v>6</v>
      </c>
      <c r="H8" s="3" t="s">
        <v>4</v>
      </c>
      <c r="I8" s="3" t="s">
        <v>5</v>
      </c>
      <c r="J8" s="3" t="s">
        <v>2</v>
      </c>
      <c r="K8" s="3" t="s">
        <v>7</v>
      </c>
    </row>
    <row r="9" spans="1:12" ht="42.75" customHeight="1" x14ac:dyDescent="0.25">
      <c r="A9" s="153"/>
      <c r="B9" s="4"/>
      <c r="C9" s="4"/>
      <c r="D9" s="4"/>
      <c r="E9" s="5" t="s">
        <v>8</v>
      </c>
      <c r="F9" s="62" t="str">
        <f>+内訳!E15</f>
        <v>0</v>
      </c>
      <c r="G9" s="62" t="str">
        <f>+内訳!F15</f>
        <v/>
      </c>
      <c r="H9" s="62" t="str">
        <f>+内訳!G15</f>
        <v/>
      </c>
      <c r="I9" s="62" t="str">
        <f>+内訳!H15</f>
        <v/>
      </c>
      <c r="J9" s="62" t="str">
        <f>+内訳!I15</f>
        <v/>
      </c>
      <c r="K9" s="62" t="str">
        <f>+内訳!J15</f>
        <v/>
      </c>
      <c r="L9" s="149" t="str">
        <f>+内訳!K15</f>
        <v/>
      </c>
    </row>
    <row r="10" spans="1:12" ht="30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ht="30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3" spans="1:12" s="8" customFormat="1" ht="19.5" customHeight="1" x14ac:dyDescent="0.15">
      <c r="A13" s="154" t="s">
        <v>163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spans="1:12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2" s="8" customFormat="1" ht="20.100000000000001" customHeight="1" x14ac:dyDescent="0.15">
      <c r="A15" s="155" t="s">
        <v>194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12" ht="20.100000000000001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0.100000000000001" customHeight="1" x14ac:dyDescent="0.15"/>
    <row r="18" spans="1:11" ht="20.100000000000001" customHeight="1" x14ac:dyDescent="0.15">
      <c r="G18" s="156" t="s">
        <v>164</v>
      </c>
      <c r="H18" s="156"/>
      <c r="I18" s="156"/>
      <c r="J18" s="156"/>
      <c r="K18" s="156"/>
    </row>
    <row r="19" spans="1:11" ht="20.100000000000001" customHeight="1" x14ac:dyDescent="0.15"/>
    <row r="20" spans="1:11" ht="20.100000000000001" customHeight="1" x14ac:dyDescent="0.15"/>
    <row r="21" spans="1:11" ht="26.25" customHeight="1" x14ac:dyDescent="0.15">
      <c r="A21" s="151" t="s">
        <v>143</v>
      </c>
      <c r="B21" s="151"/>
      <c r="C21" s="151"/>
      <c r="D21" s="151"/>
      <c r="E21" s="151"/>
      <c r="F21" s="151"/>
      <c r="G21" s="151"/>
    </row>
    <row r="22" spans="1:11" ht="20.100000000000001" customHeight="1" x14ac:dyDescent="0.15"/>
    <row r="23" spans="1:11" ht="20.100000000000001" customHeight="1" x14ac:dyDescent="0.15"/>
    <row r="24" spans="1:11" ht="20.100000000000001" customHeight="1" x14ac:dyDescent="0.15"/>
    <row r="25" spans="1:11" ht="20.100000000000001" customHeight="1" x14ac:dyDescent="0.15">
      <c r="F25" s="11" t="s">
        <v>9</v>
      </c>
      <c r="G25" s="81" t="str">
        <f>'請求書（毎月払用）'!G25</f>
        <v>　宮城県●●市×××１２３番地４</v>
      </c>
    </row>
    <row r="26" spans="1:11" ht="9.75" customHeight="1" x14ac:dyDescent="0.15">
      <c r="F26" s="11"/>
    </row>
    <row r="27" spans="1:11" ht="20.100000000000001" customHeight="1" x14ac:dyDescent="0.2">
      <c r="G27" s="12"/>
    </row>
    <row r="28" spans="1:11" ht="20.100000000000001" customHeight="1" x14ac:dyDescent="0.15"/>
    <row r="29" spans="1:11" ht="20.100000000000001" customHeight="1" x14ac:dyDescent="0.2">
      <c r="F29" s="11" t="s">
        <v>10</v>
      </c>
      <c r="G29" s="82" t="str">
        <f>'請求書（毎月払用）'!G29</f>
        <v>　学校法人　●●学園</v>
      </c>
    </row>
    <row r="30" spans="1:11" ht="9" customHeight="1" x14ac:dyDescent="0.15">
      <c r="G30" s="81"/>
    </row>
    <row r="31" spans="1:11" ht="20.100000000000001" customHeight="1" x14ac:dyDescent="0.2">
      <c r="G31" s="83" t="str">
        <f>'請求書（毎月払用）'!G31</f>
        <v>（●●●幼稚園）</v>
      </c>
      <c r="H31" s="13"/>
      <c r="I31" s="13"/>
    </row>
    <row r="32" spans="1:11" ht="20.100000000000001" customHeight="1" x14ac:dyDescent="0.2">
      <c r="G32" s="83" t="str">
        <f>'請求書（毎月払用）'!G32</f>
        <v>　理事長　●●　●●</v>
      </c>
      <c r="H32" s="13"/>
      <c r="I32" s="13"/>
    </row>
    <row r="33" spans="6:9" ht="20.100000000000001" customHeight="1" x14ac:dyDescent="0.15"/>
    <row r="34" spans="6:9" ht="21" customHeight="1" x14ac:dyDescent="0.2">
      <c r="F34" s="14" t="s">
        <v>11</v>
      </c>
      <c r="G34" s="13"/>
      <c r="H34" s="13"/>
      <c r="I34" s="13"/>
    </row>
    <row r="35" spans="6:9" ht="11.25" customHeight="1" x14ac:dyDescent="0.2">
      <c r="F35" s="14"/>
      <c r="G35" s="13"/>
      <c r="H35" s="13"/>
      <c r="I35" s="13"/>
    </row>
    <row r="36" spans="6:9" ht="21" customHeight="1" x14ac:dyDescent="0.2">
      <c r="F36" s="15" t="s">
        <v>12</v>
      </c>
      <c r="G36" s="15"/>
      <c r="H36" s="85" t="str">
        <f>'請求書（毎月払用）'!H36</f>
        <v>●●銀行</v>
      </c>
      <c r="I36" s="13"/>
    </row>
    <row r="37" spans="6:9" ht="21" customHeight="1" x14ac:dyDescent="0.2">
      <c r="F37" s="15" t="s">
        <v>13</v>
      </c>
      <c r="G37" s="15"/>
      <c r="H37" s="85" t="str">
        <f>'請求書（毎月払用）'!H37</f>
        <v>●●支店</v>
      </c>
      <c r="I37" s="13"/>
    </row>
    <row r="38" spans="6:9" ht="21" customHeight="1" x14ac:dyDescent="0.2">
      <c r="F38" s="15" t="s">
        <v>14</v>
      </c>
      <c r="G38" s="15"/>
      <c r="H38" s="85" t="str">
        <f>'請求書（毎月払用）'!H38</f>
        <v>普通預金</v>
      </c>
      <c r="I38" s="13"/>
    </row>
    <row r="39" spans="6:9" ht="21" customHeight="1" x14ac:dyDescent="0.2">
      <c r="F39" s="15" t="s">
        <v>15</v>
      </c>
      <c r="G39" s="15"/>
      <c r="H39" s="89" t="str">
        <f>'請求書（毎月払用）'!H39</f>
        <v>０１２３４５６</v>
      </c>
      <c r="I39" s="13"/>
    </row>
    <row r="40" spans="6:9" ht="21" customHeight="1" x14ac:dyDescent="0.2">
      <c r="F40" s="15" t="s">
        <v>16</v>
      </c>
      <c r="G40" s="15"/>
      <c r="H40" s="85" t="str">
        <f>'請求書（毎月払用）'!H40</f>
        <v>学校法人　●●学園　理事長　●●　●●</v>
      </c>
      <c r="I40" s="13"/>
    </row>
    <row r="41" spans="6:9" ht="20.100000000000001" customHeight="1" x14ac:dyDescent="0.2">
      <c r="F41" s="14" t="s">
        <v>17</v>
      </c>
      <c r="G41" s="13"/>
      <c r="H41" s="83" t="str">
        <f>'請求書（毎月払用）'!H41</f>
        <v>ｶﾞｸ）●●ｶﾞｸｴﾝﾘｼﾞﾁｮｳ●●●●</v>
      </c>
      <c r="I41" s="13"/>
    </row>
    <row r="42" spans="6:9" ht="20.100000000000001" customHeight="1" x14ac:dyDescent="0.15"/>
    <row r="43" spans="6:9" ht="20.100000000000001" customHeight="1" x14ac:dyDescent="0.15"/>
    <row r="44" spans="6:9" ht="20.100000000000001" customHeight="1" x14ac:dyDescent="0.15"/>
    <row r="45" spans="6:9" ht="20.100000000000001" customHeight="1" x14ac:dyDescent="0.15"/>
    <row r="46" spans="6:9" ht="20.100000000000001" customHeight="1" x14ac:dyDescent="0.15"/>
    <row r="47" spans="6:9" ht="20.100000000000001" customHeight="1" x14ac:dyDescent="0.15"/>
    <row r="48" spans="6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6">
    <mergeCell ref="A21:G21"/>
    <mergeCell ref="A3:K5"/>
    <mergeCell ref="A8:A9"/>
    <mergeCell ref="A13:K13"/>
    <mergeCell ref="A15:K15"/>
    <mergeCell ref="G18:K18"/>
  </mergeCells>
  <phoneticPr fontId="3"/>
  <printOptions horizontalCentered="1"/>
  <pageMargins left="0.75" right="0.32" top="0.98425196850393704" bottom="0.98425196850393704" header="0.51181102362204722" footer="0.51181102362204722"/>
  <pageSetup paperSize="9" scale="79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view="pageBreakPreview" zoomScaleSheetLayoutView="100" workbookViewId="0">
      <selection activeCell="N8" sqref="N8"/>
    </sheetView>
  </sheetViews>
  <sheetFormatPr defaultColWidth="8.875" defaultRowHeight="13.5" x14ac:dyDescent="0.15"/>
  <sheetData>
    <row r="1" spans="1:12" s="1" customFormat="1" ht="30" customHeight="1" x14ac:dyDescent="0.15">
      <c r="A1" s="169" t="s">
        <v>99</v>
      </c>
      <c r="B1" s="169"/>
      <c r="C1" s="7"/>
      <c r="D1" s="7"/>
      <c r="E1" s="7"/>
      <c r="F1" s="7"/>
      <c r="G1" s="7"/>
      <c r="H1" s="7"/>
      <c r="I1" s="7"/>
      <c r="J1" s="170" t="str">
        <f>内訳4月!M3</f>
        <v>●●幼稚園</v>
      </c>
      <c r="K1" s="170"/>
      <c r="L1" s="8" t="s">
        <v>166</v>
      </c>
    </row>
    <row r="2" spans="1:12" s="1" customFormat="1" ht="30" customHeight="1" x14ac:dyDescent="0.15">
      <c r="A2" s="171"/>
      <c r="B2" s="172"/>
      <c r="C2" s="29" t="s">
        <v>100</v>
      </c>
      <c r="D2" s="29" t="s">
        <v>101</v>
      </c>
      <c r="E2" s="29" t="s">
        <v>102</v>
      </c>
      <c r="F2" s="29" t="s">
        <v>103</v>
      </c>
      <c r="G2" s="29" t="s">
        <v>104</v>
      </c>
      <c r="H2" s="29" t="s">
        <v>105</v>
      </c>
      <c r="I2" s="29" t="s">
        <v>106</v>
      </c>
      <c r="J2" s="30"/>
      <c r="K2" s="31"/>
    </row>
    <row r="3" spans="1:12" s="1" customFormat="1" ht="30" customHeight="1" x14ac:dyDescent="0.15">
      <c r="A3" s="157" t="s">
        <v>162</v>
      </c>
      <c r="B3" s="158"/>
      <c r="C3" s="59">
        <f>+内訳4月!P13</f>
        <v>0</v>
      </c>
      <c r="D3" s="59">
        <f>+内訳5月!P13</f>
        <v>0</v>
      </c>
      <c r="E3" s="59">
        <f>+内訳6月!P13</f>
        <v>0</v>
      </c>
      <c r="F3" s="59">
        <f>+内訳6月!P13</f>
        <v>0</v>
      </c>
      <c r="G3" s="59">
        <f>+内訳6月!P13</f>
        <v>0</v>
      </c>
      <c r="H3" s="59">
        <f>+内訳6月!P13</f>
        <v>0</v>
      </c>
      <c r="I3" s="59">
        <f>SUM(C3:H3)</f>
        <v>0</v>
      </c>
      <c r="J3" s="30"/>
      <c r="K3" s="31"/>
    </row>
    <row r="4" spans="1:12" s="1" customFormat="1" ht="30" customHeight="1" x14ac:dyDescent="0.15">
      <c r="A4" s="157" t="s">
        <v>107</v>
      </c>
      <c r="B4" s="158"/>
      <c r="C4" s="32"/>
      <c r="D4" s="32"/>
      <c r="E4" s="32"/>
      <c r="F4" s="32"/>
      <c r="G4" s="32"/>
      <c r="H4" s="32"/>
      <c r="I4" s="32">
        <f>SUM(C4:H4)</f>
        <v>0</v>
      </c>
      <c r="J4" s="30"/>
      <c r="K4" s="31"/>
    </row>
    <row r="5" spans="1:12" s="1" customFormat="1" ht="30" customHeight="1" x14ac:dyDescent="0.15">
      <c r="A5" s="157" t="s">
        <v>108</v>
      </c>
      <c r="B5" s="158"/>
      <c r="C5" s="32">
        <f>C3-C4</f>
        <v>0</v>
      </c>
      <c r="D5" s="32">
        <f t="shared" ref="D5:H5" si="0">D3-D4</f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>I3-I4</f>
        <v>0</v>
      </c>
      <c r="J5" s="33"/>
      <c r="K5" s="34"/>
    </row>
    <row r="6" spans="1:12" s="1" customFormat="1" ht="30" customHeight="1" x14ac:dyDescent="0.15">
      <c r="A6" s="163"/>
      <c r="B6" s="164"/>
      <c r="C6" s="29" t="s">
        <v>109</v>
      </c>
      <c r="D6" s="29" t="s">
        <v>110</v>
      </c>
      <c r="E6" s="29" t="s">
        <v>111</v>
      </c>
      <c r="F6" s="29" t="s">
        <v>112</v>
      </c>
      <c r="G6" s="29" t="s">
        <v>113</v>
      </c>
      <c r="H6" s="29" t="s">
        <v>114</v>
      </c>
      <c r="I6" s="29" t="s">
        <v>106</v>
      </c>
      <c r="J6" s="165" t="s">
        <v>115</v>
      </c>
      <c r="K6" s="166"/>
    </row>
    <row r="7" spans="1:12" s="1" customFormat="1" ht="30" customHeight="1" x14ac:dyDescent="0.15">
      <c r="A7" s="157" t="s">
        <v>162</v>
      </c>
      <c r="B7" s="158"/>
      <c r="C7" s="59">
        <f>+内訳10月!P13</f>
        <v>0</v>
      </c>
      <c r="D7" s="59">
        <f>+内訳10月!P13</f>
        <v>0</v>
      </c>
      <c r="E7" s="59">
        <f>+内訳10月!P13</f>
        <v>0</v>
      </c>
      <c r="F7" s="59">
        <f>+内訳10月!P13</f>
        <v>0</v>
      </c>
      <c r="G7" s="59">
        <f>+内訳10月!P13</f>
        <v>0</v>
      </c>
      <c r="H7" s="59">
        <f>+内訳10月!P13</f>
        <v>0</v>
      </c>
      <c r="I7" s="32">
        <f>SUM(C7:H7)</f>
        <v>0</v>
      </c>
      <c r="J7" s="167">
        <f>I3+I7</f>
        <v>0</v>
      </c>
      <c r="K7" s="168"/>
    </row>
    <row r="8" spans="1:12" s="1" customFormat="1" ht="30" customHeight="1" thickBot="1" x14ac:dyDescent="0.2">
      <c r="A8" s="157" t="s">
        <v>107</v>
      </c>
      <c r="B8" s="158"/>
      <c r="C8" s="32"/>
      <c r="D8" s="32"/>
      <c r="E8" s="32"/>
      <c r="F8" s="32"/>
      <c r="G8" s="32"/>
      <c r="H8" s="32"/>
      <c r="I8" s="32">
        <f>SUM(C8:H8)</f>
        <v>0</v>
      </c>
      <c r="J8" s="159">
        <f>I4+I8</f>
        <v>0</v>
      </c>
      <c r="K8" s="160"/>
    </row>
    <row r="9" spans="1:12" s="1" customFormat="1" ht="30" customHeight="1" thickTop="1" thickBot="1" x14ac:dyDescent="0.2">
      <c r="A9" s="157" t="s">
        <v>108</v>
      </c>
      <c r="B9" s="158"/>
      <c r="C9" s="32">
        <f>C7-C8</f>
        <v>0</v>
      </c>
      <c r="D9" s="32">
        <f t="shared" ref="D9:H9" si="1">D7-D8</f>
        <v>0</v>
      </c>
      <c r="E9" s="32">
        <f t="shared" si="1"/>
        <v>0</v>
      </c>
      <c r="F9" s="32">
        <f t="shared" si="1"/>
        <v>0</v>
      </c>
      <c r="G9" s="32">
        <f t="shared" si="1"/>
        <v>0</v>
      </c>
      <c r="H9" s="32">
        <f t="shared" si="1"/>
        <v>0</v>
      </c>
      <c r="I9" s="35">
        <f>I7-I8</f>
        <v>0</v>
      </c>
      <c r="J9" s="161">
        <f>I5+I9</f>
        <v>0</v>
      </c>
      <c r="K9" s="162"/>
    </row>
    <row r="10" spans="1:12" ht="14.25" thickTop="1" x14ac:dyDescent="0.15"/>
    <row r="12" spans="1:12" x14ac:dyDescent="0.15">
      <c r="A12" s="173" t="s">
        <v>125</v>
      </c>
      <c r="B12" s="173"/>
      <c r="C12" s="173"/>
      <c r="D12" s="173"/>
      <c r="E12" s="173" t="s">
        <v>126</v>
      </c>
      <c r="F12" s="173"/>
      <c r="G12" s="173"/>
      <c r="H12" s="173"/>
      <c r="I12" s="173"/>
      <c r="J12" s="173"/>
      <c r="K12" s="173"/>
    </row>
    <row r="13" spans="1:12" x14ac:dyDescent="0.1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2" ht="14.25" x14ac:dyDescent="0.15">
      <c r="A14" s="22"/>
      <c r="B14" s="22"/>
      <c r="C14" s="22"/>
      <c r="D14" s="22"/>
      <c r="E14" s="60">
        <v>1</v>
      </c>
      <c r="F14" s="60">
        <v>2</v>
      </c>
      <c r="G14" s="60">
        <v>3</v>
      </c>
      <c r="H14" s="60">
        <v>4</v>
      </c>
      <c r="I14" s="60">
        <v>5</v>
      </c>
      <c r="J14" s="60">
        <v>6</v>
      </c>
      <c r="K14" s="60">
        <v>7</v>
      </c>
    </row>
    <row r="15" spans="1:12" ht="18.75" x14ac:dyDescent="0.2">
      <c r="A15" s="22"/>
      <c r="B15" s="22"/>
      <c r="C15" s="22"/>
      <c r="D15" s="22"/>
      <c r="E15" s="61" t="str">
        <f>MID($J$9,E14,1)</f>
        <v>0</v>
      </c>
      <c r="F15" s="61" t="str">
        <f t="shared" ref="F15:J15" si="2">MID($J$9,F14,1)</f>
        <v/>
      </c>
      <c r="G15" s="61" t="str">
        <f t="shared" si="2"/>
        <v/>
      </c>
      <c r="H15" s="61" t="str">
        <f t="shared" si="2"/>
        <v/>
      </c>
      <c r="I15" s="61" t="str">
        <f t="shared" si="2"/>
        <v/>
      </c>
      <c r="J15" s="61" t="str">
        <f t="shared" si="2"/>
        <v/>
      </c>
      <c r="K15" s="61" t="str">
        <f>MID($J$9,K14,1)</f>
        <v/>
      </c>
    </row>
    <row r="17" spans="1:11" ht="30" customHeight="1" x14ac:dyDescent="0.15">
      <c r="A17" s="169" t="s">
        <v>99</v>
      </c>
      <c r="B17" s="169"/>
      <c r="C17" s="7"/>
      <c r="D17" s="7"/>
      <c r="E17" s="7"/>
      <c r="F17" s="7"/>
      <c r="G17" s="7"/>
      <c r="H17" s="7"/>
      <c r="I17" s="7"/>
      <c r="J17" s="170" t="str">
        <f>J1</f>
        <v>●●幼稚園</v>
      </c>
      <c r="K17" s="170"/>
    </row>
    <row r="18" spans="1:11" ht="30" customHeight="1" x14ac:dyDescent="0.15">
      <c r="A18" s="171"/>
      <c r="B18" s="172"/>
      <c r="C18" s="29" t="s">
        <v>100</v>
      </c>
      <c r="D18" s="29" t="s">
        <v>101</v>
      </c>
      <c r="E18" s="29" t="s">
        <v>102</v>
      </c>
      <c r="F18" s="29" t="s">
        <v>103</v>
      </c>
      <c r="G18" s="29" t="s">
        <v>104</v>
      </c>
      <c r="H18" s="29" t="s">
        <v>105</v>
      </c>
      <c r="I18" s="29" t="s">
        <v>106</v>
      </c>
      <c r="J18" s="30"/>
      <c r="K18" s="31"/>
    </row>
    <row r="19" spans="1:11" ht="30" customHeight="1" x14ac:dyDescent="0.15">
      <c r="A19" s="157" t="s">
        <v>145</v>
      </c>
      <c r="B19" s="158"/>
      <c r="C19" s="59">
        <f>SUM(内訳4月!$AI$16:$AJ$19)</f>
        <v>0</v>
      </c>
      <c r="D19" s="59" t="e">
        <f>SUM(#REF!)</f>
        <v>#REF!</v>
      </c>
      <c r="E19" s="59" t="e">
        <f>SUM(#REF!)</f>
        <v>#REF!</v>
      </c>
      <c r="F19" s="59" t="e">
        <f>SUM(#REF!)</f>
        <v>#REF!</v>
      </c>
      <c r="G19" s="59" t="e">
        <f>SUM(#REF!)</f>
        <v>#REF!</v>
      </c>
      <c r="H19" s="59" t="e">
        <f>SUM(#REF!)</f>
        <v>#REF!</v>
      </c>
      <c r="I19" s="59" t="e">
        <f>SUM(C19:H19)</f>
        <v>#REF!</v>
      </c>
      <c r="J19" s="30"/>
      <c r="K19" s="31"/>
    </row>
    <row r="20" spans="1:11" ht="30" customHeight="1" x14ac:dyDescent="0.15">
      <c r="A20" s="157" t="s">
        <v>146</v>
      </c>
      <c r="B20" s="158"/>
      <c r="C20" s="32">
        <f>SUM(内訳4月!$AH$12:$AI$15)</f>
        <v>0</v>
      </c>
      <c r="D20" s="32" t="e">
        <f>SUM(#REF!)</f>
        <v>#REF!</v>
      </c>
      <c r="E20" s="32" t="e">
        <f>SUM(#REF!)</f>
        <v>#REF!</v>
      </c>
      <c r="F20" s="32" t="e">
        <f>SUM(#REF!)</f>
        <v>#REF!</v>
      </c>
      <c r="G20" s="32" t="e">
        <f>SUM(#REF!)</f>
        <v>#REF!</v>
      </c>
      <c r="H20" s="32" t="e">
        <f>SUM(#REF!)</f>
        <v>#REF!</v>
      </c>
      <c r="I20" s="32" t="e">
        <f>SUM(C20:H20)</f>
        <v>#REF!</v>
      </c>
      <c r="J20" s="30"/>
      <c r="K20" s="31"/>
    </row>
    <row r="21" spans="1:11" ht="30" customHeight="1" x14ac:dyDescent="0.15">
      <c r="A21" s="157" t="s">
        <v>147</v>
      </c>
      <c r="B21" s="158"/>
      <c r="C21" s="32">
        <f>C19+C20</f>
        <v>0</v>
      </c>
      <c r="D21" s="32" t="e">
        <f t="shared" ref="D21:I21" si="3">D19+D20</f>
        <v>#REF!</v>
      </c>
      <c r="E21" s="32" t="e">
        <f t="shared" si="3"/>
        <v>#REF!</v>
      </c>
      <c r="F21" s="32" t="e">
        <f t="shared" si="3"/>
        <v>#REF!</v>
      </c>
      <c r="G21" s="32" t="e">
        <f t="shared" si="3"/>
        <v>#REF!</v>
      </c>
      <c r="H21" s="32" t="e">
        <f t="shared" si="3"/>
        <v>#REF!</v>
      </c>
      <c r="I21" s="32" t="e">
        <f t="shared" si="3"/>
        <v>#REF!</v>
      </c>
      <c r="J21" s="33"/>
      <c r="K21" s="34"/>
    </row>
    <row r="22" spans="1:11" ht="30" customHeight="1" x14ac:dyDescent="0.15">
      <c r="A22" s="163"/>
      <c r="B22" s="164"/>
      <c r="C22" s="29" t="s">
        <v>109</v>
      </c>
      <c r="D22" s="29" t="s">
        <v>110</v>
      </c>
      <c r="E22" s="29" t="s">
        <v>111</v>
      </c>
      <c r="F22" s="29" t="s">
        <v>112</v>
      </c>
      <c r="G22" s="29" t="s">
        <v>113</v>
      </c>
      <c r="H22" s="29" t="s">
        <v>114</v>
      </c>
      <c r="I22" s="29" t="s">
        <v>106</v>
      </c>
      <c r="J22" s="165" t="s">
        <v>115</v>
      </c>
      <c r="K22" s="166"/>
    </row>
    <row r="23" spans="1:11" ht="30" customHeight="1" x14ac:dyDescent="0.15">
      <c r="A23" s="157" t="s">
        <v>145</v>
      </c>
      <c r="B23" s="158"/>
      <c r="C23" s="32" t="e">
        <f>SUM(#REF!)+#REF!</f>
        <v>#REF!</v>
      </c>
      <c r="D23" s="32" t="e">
        <f>SUM(#REF!)+#REF!</f>
        <v>#REF!</v>
      </c>
      <c r="E23" s="32" t="e">
        <f>SUM(#REF!)+#REF!</f>
        <v>#REF!</v>
      </c>
      <c r="F23" s="32" t="e">
        <f>SUM(#REF!)+#REF!</f>
        <v>#REF!</v>
      </c>
      <c r="G23" s="32" t="e">
        <f>SUM(#REF!)+#REF!</f>
        <v>#REF!</v>
      </c>
      <c r="H23" s="32" t="e">
        <f>SUM(#REF!)+#REF!</f>
        <v>#REF!</v>
      </c>
      <c r="I23" s="32" t="e">
        <f>SUM(C23:H23)</f>
        <v>#REF!</v>
      </c>
      <c r="J23" s="167" t="e">
        <f>I19+I23</f>
        <v>#REF!</v>
      </c>
      <c r="K23" s="168"/>
    </row>
    <row r="24" spans="1:11" ht="30" customHeight="1" thickBot="1" x14ac:dyDescent="0.2">
      <c r="A24" s="157" t="s">
        <v>146</v>
      </c>
      <c r="B24" s="158"/>
      <c r="C24" s="32" t="e">
        <f>SUM(#REF!)</f>
        <v>#REF!</v>
      </c>
      <c r="D24" s="32" t="e">
        <f>SUM(#REF!)</f>
        <v>#REF!</v>
      </c>
      <c r="E24" s="32" t="e">
        <f>SUM(#REF!)</f>
        <v>#REF!</v>
      </c>
      <c r="F24" s="32" t="e">
        <f>SUM(#REF!)</f>
        <v>#REF!</v>
      </c>
      <c r="G24" s="32" t="e">
        <f>SUM(#REF!)</f>
        <v>#REF!</v>
      </c>
      <c r="H24" s="32" t="e">
        <f>SUM(#REF!)</f>
        <v>#REF!</v>
      </c>
      <c r="I24" s="32" t="e">
        <f>SUM(C24:H24)</f>
        <v>#REF!</v>
      </c>
      <c r="J24" s="159" t="e">
        <f>I20+I24</f>
        <v>#REF!</v>
      </c>
      <c r="K24" s="160"/>
    </row>
    <row r="25" spans="1:11" ht="30" customHeight="1" thickTop="1" thickBot="1" x14ac:dyDescent="0.2">
      <c r="A25" s="157" t="s">
        <v>147</v>
      </c>
      <c r="B25" s="158"/>
      <c r="C25" s="32" t="e">
        <f t="shared" ref="C25:I25" si="4">C23+C24</f>
        <v>#REF!</v>
      </c>
      <c r="D25" s="32" t="e">
        <f t="shared" si="4"/>
        <v>#REF!</v>
      </c>
      <c r="E25" s="32" t="e">
        <f t="shared" si="4"/>
        <v>#REF!</v>
      </c>
      <c r="F25" s="32" t="e">
        <f t="shared" si="4"/>
        <v>#REF!</v>
      </c>
      <c r="G25" s="32" t="e">
        <f t="shared" si="4"/>
        <v>#REF!</v>
      </c>
      <c r="H25" s="32" t="e">
        <f t="shared" si="4"/>
        <v>#REF!</v>
      </c>
      <c r="I25" s="32" t="e">
        <f t="shared" si="4"/>
        <v>#REF!</v>
      </c>
      <c r="J25" s="161" t="e">
        <f>I21+I25</f>
        <v>#REF!</v>
      </c>
      <c r="K25" s="162"/>
    </row>
    <row r="26" spans="1:11" ht="14.25" thickTop="1" x14ac:dyDescent="0.15"/>
  </sheetData>
  <mergeCells count="30">
    <mergeCell ref="A12:D13"/>
    <mergeCell ref="E12:K13"/>
    <mergeCell ref="A9:B9"/>
    <mergeCell ref="J9:K9"/>
    <mergeCell ref="A1:B1"/>
    <mergeCell ref="A2:B2"/>
    <mergeCell ref="A3:B3"/>
    <mergeCell ref="A4:B4"/>
    <mergeCell ref="A5:B5"/>
    <mergeCell ref="A6:B6"/>
    <mergeCell ref="J6:K6"/>
    <mergeCell ref="A7:B7"/>
    <mergeCell ref="J7:K7"/>
    <mergeCell ref="A8:B8"/>
    <mergeCell ref="J8:K8"/>
    <mergeCell ref="J1:K1"/>
    <mergeCell ref="A17:B17"/>
    <mergeCell ref="J17:K17"/>
    <mergeCell ref="A18:B18"/>
    <mergeCell ref="A19:B19"/>
    <mergeCell ref="A20:B20"/>
    <mergeCell ref="A24:B24"/>
    <mergeCell ref="J24:K24"/>
    <mergeCell ref="A25:B25"/>
    <mergeCell ref="J25:K25"/>
    <mergeCell ref="A21:B21"/>
    <mergeCell ref="A22:B22"/>
    <mergeCell ref="J22:K22"/>
    <mergeCell ref="A23:B23"/>
    <mergeCell ref="J23:K23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3:O53"/>
  <sheetViews>
    <sheetView view="pageBreakPreview" zoomScale="80" zoomScaleSheetLayoutView="80" workbookViewId="0">
      <selection activeCell="I11" sqref="I11"/>
    </sheetView>
  </sheetViews>
  <sheetFormatPr defaultColWidth="8.875" defaultRowHeight="13.5" x14ac:dyDescent="0.15"/>
  <cols>
    <col min="1" max="11" width="9.125" style="1" customWidth="1"/>
    <col min="12" max="13" width="8.875" style="1"/>
    <col min="14" max="14" width="12.5" style="1" bestFit="1" customWidth="1"/>
    <col min="15" max="16384" width="8.875" style="1"/>
  </cols>
  <sheetData>
    <row r="3" spans="1:15" x14ac:dyDescent="0.15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5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5" ht="24.75" customHeight="1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5" ht="24.75" customHeight="1" x14ac:dyDescent="0.1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5" ht="24.75" customHeight="1" x14ac:dyDescent="0.1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ht="18.75" customHeight="1" x14ac:dyDescent="0.15">
      <c r="A8" s="15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2</v>
      </c>
      <c r="G8" s="3" t="s">
        <v>6</v>
      </c>
      <c r="H8" s="3" t="s">
        <v>4</v>
      </c>
      <c r="I8" s="3" t="s">
        <v>5</v>
      </c>
      <c r="J8" s="3" t="s">
        <v>2</v>
      </c>
      <c r="K8" s="3" t="s">
        <v>7</v>
      </c>
    </row>
    <row r="9" spans="1:15" ht="42.75" customHeight="1" x14ac:dyDescent="0.25">
      <c r="A9" s="153"/>
      <c r="B9" s="4"/>
      <c r="C9" s="4"/>
      <c r="D9" s="4"/>
      <c r="E9" s="5" t="s">
        <v>129</v>
      </c>
      <c r="F9" s="86" t="str">
        <f ca="1">INDIRECT($N$9&amp;"！Ｙ11")</f>
        <v>0</v>
      </c>
      <c r="G9" s="86" t="str">
        <f ca="1">INDIRECT($N$9&amp;"！Ｚ11")</f>
        <v/>
      </c>
      <c r="H9" s="86" t="str">
        <f ca="1">INDIRECT($N$9&amp;"！ＡＡ11")</f>
        <v/>
      </c>
      <c r="I9" s="86" t="str">
        <f ca="1">INDIRECT($N$9&amp;"！ＡＢ11")</f>
        <v/>
      </c>
      <c r="J9" s="86" t="str">
        <f ca="1">INDIRECT($N$9&amp;"！ＡＣ11")</f>
        <v/>
      </c>
      <c r="K9" s="86" t="str">
        <f ca="1">INDIRECT($N$9&amp;"！ＡＤ11")</f>
        <v/>
      </c>
      <c r="N9" s="87" t="s">
        <v>180</v>
      </c>
      <c r="O9" s="1" t="s">
        <v>131</v>
      </c>
    </row>
    <row r="10" spans="1:15" ht="30" customHeight="1" x14ac:dyDescent="0.15">
      <c r="A10" s="79"/>
      <c r="B10" s="7"/>
      <c r="C10" s="7"/>
      <c r="D10" s="7"/>
      <c r="E10" s="7"/>
      <c r="F10" s="7"/>
      <c r="G10" s="7"/>
      <c r="H10" s="7"/>
      <c r="I10" s="7"/>
      <c r="J10" s="7"/>
      <c r="K10" s="7"/>
      <c r="O10" s="1" t="s">
        <v>132</v>
      </c>
    </row>
    <row r="11" spans="1:15" ht="30" customHeight="1" x14ac:dyDescent="0.15">
      <c r="A11" s="79"/>
      <c r="B11" s="7"/>
      <c r="C11" s="7"/>
      <c r="D11" s="7"/>
      <c r="E11" s="7"/>
      <c r="F11" s="7"/>
      <c r="G11" s="7"/>
      <c r="H11" s="7"/>
      <c r="I11" s="7"/>
      <c r="J11" s="7"/>
      <c r="K11" s="7"/>
      <c r="O11" s="1" t="s">
        <v>133</v>
      </c>
    </row>
    <row r="12" spans="1:15" x14ac:dyDescent="0.15">
      <c r="O12" s="1" t="s">
        <v>130</v>
      </c>
    </row>
    <row r="13" spans="1:15" s="8" customFormat="1" ht="19.5" customHeight="1" x14ac:dyDescent="0.15">
      <c r="A13" s="154" t="s">
        <v>163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N13" s="1"/>
      <c r="O13" s="1" t="s">
        <v>134</v>
      </c>
    </row>
    <row r="14" spans="1:15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O14" s="1" t="s">
        <v>135</v>
      </c>
    </row>
    <row r="15" spans="1:15" s="8" customFormat="1" ht="20.100000000000001" customHeight="1" x14ac:dyDescent="0.15">
      <c r="A15" s="155" t="s">
        <v>195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N15" s="1"/>
      <c r="O15" s="1" t="s">
        <v>136</v>
      </c>
    </row>
    <row r="16" spans="1:15" ht="20.100000000000001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O16" s="1" t="s">
        <v>137</v>
      </c>
    </row>
    <row r="17" spans="1:15" ht="20.100000000000001" customHeight="1" x14ac:dyDescent="0.15">
      <c r="O17" s="1" t="s">
        <v>138</v>
      </c>
    </row>
    <row r="18" spans="1:15" ht="20.100000000000001" customHeight="1" x14ac:dyDescent="0.15">
      <c r="G18" s="156" t="s">
        <v>164</v>
      </c>
      <c r="H18" s="156"/>
      <c r="I18" s="156"/>
      <c r="J18" s="156"/>
      <c r="K18" s="156"/>
      <c r="O18" s="1" t="s">
        <v>139</v>
      </c>
    </row>
    <row r="19" spans="1:15" ht="20.100000000000001" customHeight="1" x14ac:dyDescent="0.15">
      <c r="O19" s="1" t="s">
        <v>140</v>
      </c>
    </row>
    <row r="20" spans="1:15" ht="20.100000000000001" customHeight="1" x14ac:dyDescent="0.15">
      <c r="O20" s="1" t="s">
        <v>141</v>
      </c>
    </row>
    <row r="21" spans="1:15" ht="26.25" customHeight="1" x14ac:dyDescent="0.15">
      <c r="A21" s="151" t="s">
        <v>144</v>
      </c>
      <c r="B21" s="151"/>
      <c r="C21" s="151"/>
      <c r="D21" s="151"/>
      <c r="E21" s="151"/>
      <c r="F21" s="151"/>
      <c r="G21" s="151"/>
    </row>
    <row r="22" spans="1:15" ht="20.100000000000001" customHeight="1" x14ac:dyDescent="0.15"/>
    <row r="23" spans="1:15" ht="20.100000000000001" customHeight="1" x14ac:dyDescent="0.15"/>
    <row r="24" spans="1:15" ht="20.100000000000001" customHeight="1" x14ac:dyDescent="0.15"/>
    <row r="25" spans="1:15" ht="20.100000000000001" customHeight="1" x14ac:dyDescent="0.15">
      <c r="F25" s="80" t="s">
        <v>9</v>
      </c>
      <c r="G25" s="90" t="s">
        <v>167</v>
      </c>
      <c r="H25" s="90"/>
      <c r="I25" s="90"/>
      <c r="J25" s="90"/>
      <c r="K25" s="90"/>
      <c r="L25" s="90"/>
    </row>
    <row r="26" spans="1:15" ht="9.75" customHeight="1" x14ac:dyDescent="0.15">
      <c r="F26" s="80"/>
      <c r="G26" s="81"/>
      <c r="H26" s="81"/>
      <c r="I26" s="81"/>
      <c r="J26" s="81"/>
      <c r="K26" s="81"/>
    </row>
    <row r="27" spans="1:15" ht="20.100000000000001" customHeight="1" x14ac:dyDescent="0.2">
      <c r="F27" s="81"/>
      <c r="G27" s="82"/>
      <c r="H27" s="81"/>
      <c r="I27" s="81"/>
      <c r="J27" s="81"/>
      <c r="K27" s="81"/>
    </row>
    <row r="28" spans="1:15" ht="20.100000000000001" customHeight="1" x14ac:dyDescent="0.2">
      <c r="F28" s="81"/>
      <c r="G28" s="82"/>
      <c r="H28" s="81"/>
      <c r="I28" s="81"/>
      <c r="J28" s="81"/>
      <c r="K28" s="81"/>
    </row>
    <row r="29" spans="1:15" ht="20.100000000000001" customHeight="1" x14ac:dyDescent="0.2">
      <c r="F29" s="80" t="s">
        <v>10</v>
      </c>
      <c r="G29" s="82" t="s">
        <v>168</v>
      </c>
      <c r="H29" s="81"/>
      <c r="I29" s="81"/>
      <c r="J29" s="81"/>
      <c r="K29" s="81"/>
    </row>
    <row r="30" spans="1:15" ht="9" customHeight="1" x14ac:dyDescent="0.15">
      <c r="F30" s="81"/>
      <c r="G30" s="81"/>
      <c r="H30" s="81"/>
      <c r="I30" s="81"/>
      <c r="J30" s="81"/>
      <c r="K30" s="81"/>
    </row>
    <row r="31" spans="1:15" ht="20.100000000000001" customHeight="1" x14ac:dyDescent="0.2">
      <c r="F31" s="81"/>
      <c r="G31" s="83" t="s">
        <v>169</v>
      </c>
      <c r="H31" s="83"/>
      <c r="I31" s="83"/>
      <c r="J31" s="81"/>
      <c r="K31" s="81"/>
    </row>
    <row r="32" spans="1:15" ht="20.100000000000001" customHeight="1" x14ac:dyDescent="0.2">
      <c r="F32" s="81"/>
      <c r="G32" s="83" t="s">
        <v>170</v>
      </c>
      <c r="H32" s="83"/>
      <c r="I32" s="83"/>
      <c r="J32" s="81"/>
      <c r="K32" s="81"/>
    </row>
    <row r="33" spans="6:11" ht="20.100000000000001" customHeight="1" x14ac:dyDescent="0.15">
      <c r="F33" s="81"/>
      <c r="G33" s="81"/>
      <c r="H33" s="81"/>
      <c r="I33" s="81"/>
      <c r="J33" s="81"/>
      <c r="K33" s="81"/>
    </row>
    <row r="34" spans="6:11" ht="21" customHeight="1" x14ac:dyDescent="0.2">
      <c r="F34" s="84" t="s">
        <v>11</v>
      </c>
      <c r="G34" s="83"/>
      <c r="H34" s="83"/>
      <c r="I34" s="83"/>
      <c r="J34" s="81"/>
      <c r="K34" s="81"/>
    </row>
    <row r="35" spans="6:11" ht="11.25" customHeight="1" x14ac:dyDescent="0.2">
      <c r="F35" s="84"/>
      <c r="G35" s="83"/>
      <c r="H35" s="83"/>
      <c r="I35" s="83"/>
      <c r="J35" s="81"/>
      <c r="K35" s="81"/>
    </row>
    <row r="36" spans="6:11" ht="21" customHeight="1" x14ac:dyDescent="0.2">
      <c r="F36" s="85" t="s">
        <v>12</v>
      </c>
      <c r="G36" s="85"/>
      <c r="H36" s="85" t="s">
        <v>171</v>
      </c>
      <c r="I36" s="83"/>
      <c r="J36" s="81"/>
      <c r="K36" s="81"/>
    </row>
    <row r="37" spans="6:11" ht="21" customHeight="1" x14ac:dyDescent="0.2">
      <c r="F37" s="85" t="s">
        <v>13</v>
      </c>
      <c r="G37" s="85"/>
      <c r="H37" s="85" t="s">
        <v>172</v>
      </c>
      <c r="I37" s="83"/>
      <c r="J37" s="81"/>
      <c r="K37" s="81"/>
    </row>
    <row r="38" spans="6:11" ht="21" customHeight="1" x14ac:dyDescent="0.2">
      <c r="F38" s="85" t="s">
        <v>14</v>
      </c>
      <c r="G38" s="85"/>
      <c r="H38" s="85" t="s">
        <v>148</v>
      </c>
      <c r="I38" s="83"/>
      <c r="J38" s="81"/>
      <c r="K38" s="81"/>
    </row>
    <row r="39" spans="6:11" ht="21" customHeight="1" x14ac:dyDescent="0.2">
      <c r="F39" s="85" t="s">
        <v>15</v>
      </c>
      <c r="G39" s="85"/>
      <c r="H39" s="89" t="s">
        <v>173</v>
      </c>
      <c r="I39" s="83"/>
      <c r="J39" s="81"/>
      <c r="K39" s="81"/>
    </row>
    <row r="40" spans="6:11" ht="21" customHeight="1" x14ac:dyDescent="0.2">
      <c r="F40" s="85" t="s">
        <v>16</v>
      </c>
      <c r="G40" s="85"/>
      <c r="H40" s="85" t="s">
        <v>174</v>
      </c>
      <c r="I40" s="83"/>
      <c r="J40" s="81"/>
      <c r="K40" s="81"/>
    </row>
    <row r="41" spans="6:11" ht="20.100000000000001" customHeight="1" x14ac:dyDescent="0.2">
      <c r="F41" s="84" t="s">
        <v>17</v>
      </c>
      <c r="G41" s="83"/>
      <c r="H41" s="83" t="s">
        <v>175</v>
      </c>
      <c r="I41" s="83"/>
      <c r="J41" s="81"/>
      <c r="K41" s="81"/>
    </row>
    <row r="42" spans="6:11" ht="20.100000000000001" customHeight="1" x14ac:dyDescent="0.15"/>
    <row r="43" spans="6:11" ht="20.100000000000001" customHeight="1" x14ac:dyDescent="0.15"/>
    <row r="44" spans="6:11" ht="20.100000000000001" customHeight="1" x14ac:dyDescent="0.15"/>
    <row r="45" spans="6:11" ht="20.100000000000001" customHeight="1" x14ac:dyDescent="0.15"/>
    <row r="46" spans="6:11" ht="20.100000000000001" customHeight="1" x14ac:dyDescent="0.15"/>
    <row r="47" spans="6:11" ht="20.100000000000001" customHeight="1" x14ac:dyDescent="0.15"/>
    <row r="48" spans="6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selectLockedCells="1"/>
  <mergeCells count="6">
    <mergeCell ref="A21:G21"/>
    <mergeCell ref="A3:K5"/>
    <mergeCell ref="A8:A9"/>
    <mergeCell ref="A13:K13"/>
    <mergeCell ref="A15:K15"/>
    <mergeCell ref="G18:K18"/>
  </mergeCells>
  <phoneticPr fontId="3"/>
  <dataValidations count="1">
    <dataValidation type="list" allowBlank="1" showInputMessage="1" showErrorMessage="1" sqref="N9" xr:uid="{00000000-0002-0000-0200-000000000000}">
      <formula1>$O$9:$O$20</formula1>
    </dataValidation>
  </dataValidations>
  <printOptions horizontalCentered="1"/>
  <pageMargins left="0.81" right="0.21" top="0.98425196850393704" bottom="0.98425196850393704" header="0.51181102362204722" footer="0.51181102362204722"/>
  <pageSetup paperSize="9" scale="79" orientation="portrait" horizontalDpi="300" verticalDpi="3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96"/>
  <sheetViews>
    <sheetView view="pageBreakPreview" zoomScale="85" zoomScaleNormal="85" zoomScaleSheetLayoutView="85" zoomScalePageLayoutView="85" workbookViewId="0">
      <selection activeCell="G9" sqref="G9:I9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4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">
        <v>165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152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v>0</v>
      </c>
      <c r="H9" s="174"/>
      <c r="I9" s="174"/>
      <c r="J9" s="176">
        <v>0</v>
      </c>
      <c r="K9" s="176"/>
      <c r="L9" s="176"/>
      <c r="M9" s="176"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v>0</v>
      </c>
      <c r="H10" s="174"/>
      <c r="I10" s="174"/>
      <c r="J10" s="176">
        <v>0</v>
      </c>
      <c r="K10" s="176"/>
      <c r="L10" s="176"/>
      <c r="M10" s="176"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v>0</v>
      </c>
      <c r="H11" s="174"/>
      <c r="I11" s="174"/>
      <c r="J11" s="176">
        <v>0</v>
      </c>
      <c r="K11" s="176"/>
      <c r="L11" s="176"/>
      <c r="M11" s="176"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v>0</v>
      </c>
      <c r="H12" s="174"/>
      <c r="I12" s="174"/>
      <c r="J12" s="176">
        <v>0</v>
      </c>
      <c r="K12" s="176"/>
      <c r="L12" s="176"/>
      <c r="M12" s="176"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P12:T12"/>
    <mergeCell ref="P13:T13"/>
    <mergeCell ref="J13:O13"/>
    <mergeCell ref="U8:X9"/>
    <mergeCell ref="Y8:AE9"/>
    <mergeCell ref="A2:C2"/>
    <mergeCell ref="J12:L12"/>
    <mergeCell ref="M12:O12"/>
    <mergeCell ref="C12:F12"/>
    <mergeCell ref="G10:I10"/>
    <mergeCell ref="G11:I11"/>
    <mergeCell ref="G12:I12"/>
    <mergeCell ref="M3:T3"/>
    <mergeCell ref="J3:L3"/>
    <mergeCell ref="P10:T10"/>
    <mergeCell ref="P11:T11"/>
    <mergeCell ref="G8:I8"/>
    <mergeCell ref="G9:I9"/>
    <mergeCell ref="P8:T8"/>
    <mergeCell ref="P9:T9"/>
    <mergeCell ref="D2:P2"/>
    <mergeCell ref="G13:I13"/>
    <mergeCell ref="C13:F13"/>
    <mergeCell ref="J9:L9"/>
    <mergeCell ref="J8:L8"/>
    <mergeCell ref="M9:O9"/>
    <mergeCell ref="C8:F8"/>
    <mergeCell ref="C9:F9"/>
    <mergeCell ref="M8:O8"/>
    <mergeCell ref="C10:F10"/>
    <mergeCell ref="C11:F11"/>
    <mergeCell ref="J10:L10"/>
    <mergeCell ref="M10:O10"/>
    <mergeCell ref="J11:L11"/>
    <mergeCell ref="M11:O11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96"/>
  <sheetViews>
    <sheetView view="pageBreakPreview" zoomScale="85" zoomScaleNormal="85" zoomScaleSheetLayoutView="85" zoomScalePageLayoutView="85" workbookViewId="0">
      <selection activeCell="G15" sqref="G15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5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内訳4月!M3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内訳4月!G9</f>
        <v>0</v>
      </c>
      <c r="H9" s="174"/>
      <c r="I9" s="174"/>
      <c r="J9" s="176">
        <f>内訳4月!J9</f>
        <v>0</v>
      </c>
      <c r="K9" s="176"/>
      <c r="L9" s="176"/>
      <c r="M9" s="176">
        <f>内訳4月!M9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内訳4月!G10</f>
        <v>0</v>
      </c>
      <c r="H10" s="174"/>
      <c r="I10" s="174"/>
      <c r="J10" s="176">
        <f>内訳4月!J10</f>
        <v>0</v>
      </c>
      <c r="K10" s="176"/>
      <c r="L10" s="176"/>
      <c r="M10" s="176">
        <f>内訳4月!M10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内訳4月!G11</f>
        <v>0</v>
      </c>
      <c r="H11" s="174"/>
      <c r="I11" s="174"/>
      <c r="J11" s="176">
        <f>内訳4月!J11</f>
        <v>0</v>
      </c>
      <c r="K11" s="176"/>
      <c r="L11" s="176"/>
      <c r="M11" s="176">
        <f>内訳4月!M11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内訳4月!G12</f>
        <v>0</v>
      </c>
      <c r="H12" s="174"/>
      <c r="I12" s="174"/>
      <c r="J12" s="176">
        <f>内訳4月!J12</f>
        <v>0</v>
      </c>
      <c r="K12" s="176"/>
      <c r="L12" s="176"/>
      <c r="M12" s="176">
        <f>内訳4月!M12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96"/>
  <sheetViews>
    <sheetView view="pageBreakPreview" zoomScale="85" zoomScaleNormal="85" zoomScaleSheetLayoutView="85" zoomScalePageLayoutView="85" workbookViewId="0">
      <selection activeCell="P9" sqref="P9:T9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7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内訳6月!M3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内訳6月!G9</f>
        <v>0</v>
      </c>
      <c r="H9" s="174"/>
      <c r="I9" s="174"/>
      <c r="J9" s="176">
        <f>内訳6月!J9</f>
        <v>0</v>
      </c>
      <c r="K9" s="176"/>
      <c r="L9" s="176"/>
      <c r="M9" s="176">
        <f>内訳6月!M9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内訳6月!G10</f>
        <v>0</v>
      </c>
      <c r="H10" s="174"/>
      <c r="I10" s="174"/>
      <c r="J10" s="176">
        <f>内訳6月!J10</f>
        <v>0</v>
      </c>
      <c r="K10" s="176"/>
      <c r="L10" s="176"/>
      <c r="M10" s="176">
        <f>内訳6月!M10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内訳6月!G11</f>
        <v>0</v>
      </c>
      <c r="H11" s="174"/>
      <c r="I11" s="174"/>
      <c r="J11" s="176">
        <f>内訳6月!J11</f>
        <v>0</v>
      </c>
      <c r="K11" s="176"/>
      <c r="L11" s="176"/>
      <c r="M11" s="176">
        <f>内訳6月!M11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内訳6月!G12</f>
        <v>0</v>
      </c>
      <c r="H12" s="174"/>
      <c r="I12" s="174"/>
      <c r="J12" s="176">
        <f>内訳6月!J12</f>
        <v>0</v>
      </c>
      <c r="K12" s="176"/>
      <c r="L12" s="176"/>
      <c r="M12" s="176">
        <f>内訳6月!M12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6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内訳5月!M3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内訳5月!G9</f>
        <v>0</v>
      </c>
      <c r="H9" s="174"/>
      <c r="I9" s="174"/>
      <c r="J9" s="176">
        <f>内訳5月!J9</f>
        <v>0</v>
      </c>
      <c r="K9" s="176"/>
      <c r="L9" s="176"/>
      <c r="M9" s="176">
        <f>内訳5月!M9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内訳5月!G10</f>
        <v>0</v>
      </c>
      <c r="H10" s="174"/>
      <c r="I10" s="174"/>
      <c r="J10" s="176">
        <f>内訳5月!J10</f>
        <v>0</v>
      </c>
      <c r="K10" s="176"/>
      <c r="L10" s="176"/>
      <c r="M10" s="176">
        <f>内訳5月!M10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内訳5月!G11</f>
        <v>0</v>
      </c>
      <c r="H11" s="174"/>
      <c r="I11" s="174"/>
      <c r="J11" s="176">
        <f>内訳5月!J11</f>
        <v>0</v>
      </c>
      <c r="K11" s="176"/>
      <c r="L11" s="176"/>
      <c r="M11" s="176">
        <f>内訳5月!M11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内訳5月!G12</f>
        <v>0</v>
      </c>
      <c r="H12" s="174"/>
      <c r="I12" s="174"/>
      <c r="J12" s="176">
        <f>内訳5月!J12</f>
        <v>0</v>
      </c>
      <c r="K12" s="176"/>
      <c r="L12" s="176"/>
      <c r="M12" s="176">
        <f>内訳5月!M12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8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内訳7月!M3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内訳7月!G9</f>
        <v>0</v>
      </c>
      <c r="H9" s="174"/>
      <c r="I9" s="174"/>
      <c r="J9" s="176">
        <f>内訳7月!J9</f>
        <v>0</v>
      </c>
      <c r="K9" s="176"/>
      <c r="L9" s="176"/>
      <c r="M9" s="176">
        <f>内訳7月!M9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内訳7月!G10</f>
        <v>0</v>
      </c>
      <c r="H10" s="174"/>
      <c r="I10" s="174"/>
      <c r="J10" s="176">
        <f>内訳7月!J10</f>
        <v>0</v>
      </c>
      <c r="K10" s="176"/>
      <c r="L10" s="176"/>
      <c r="M10" s="176">
        <f>内訳7月!M10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内訳7月!G11</f>
        <v>0</v>
      </c>
      <c r="H11" s="174"/>
      <c r="I11" s="174"/>
      <c r="J11" s="176">
        <f>内訳7月!J11</f>
        <v>0</v>
      </c>
      <c r="K11" s="176"/>
      <c r="L11" s="176"/>
      <c r="M11" s="176">
        <f>内訳7月!M11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内訳7月!G12</f>
        <v>0</v>
      </c>
      <c r="H12" s="174"/>
      <c r="I12" s="174"/>
      <c r="J12" s="176">
        <f>内訳7月!J12</f>
        <v>0</v>
      </c>
      <c r="K12" s="176"/>
      <c r="L12" s="176"/>
      <c r="M12" s="176">
        <f>内訳7月!M12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9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内訳8月!M3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内訳8月!G9</f>
        <v>0</v>
      </c>
      <c r="H9" s="174"/>
      <c r="I9" s="174"/>
      <c r="J9" s="176">
        <f>内訳8月!J9</f>
        <v>0</v>
      </c>
      <c r="K9" s="176"/>
      <c r="L9" s="176"/>
      <c r="M9" s="176">
        <f>内訳8月!M9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内訳8月!G10</f>
        <v>0</v>
      </c>
      <c r="H10" s="174"/>
      <c r="I10" s="174"/>
      <c r="J10" s="176">
        <f>内訳8月!J10</f>
        <v>0</v>
      </c>
      <c r="K10" s="176"/>
      <c r="L10" s="176"/>
      <c r="M10" s="176">
        <f>内訳8月!M10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内訳8月!G11</f>
        <v>0</v>
      </c>
      <c r="H11" s="174"/>
      <c r="I11" s="174"/>
      <c r="J11" s="176">
        <f>内訳8月!J11</f>
        <v>0</v>
      </c>
      <c r="K11" s="176"/>
      <c r="L11" s="176"/>
      <c r="M11" s="176">
        <f>内訳8月!M11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内訳8月!G12</f>
        <v>0</v>
      </c>
      <c r="H12" s="174"/>
      <c r="I12" s="174"/>
      <c r="J12" s="176">
        <f>内訳8月!J12</f>
        <v>0</v>
      </c>
      <c r="K12" s="176"/>
      <c r="L12" s="176"/>
      <c r="M12" s="176">
        <f>内訳8月!M12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10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内訳9月!M3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内訳9月!G9</f>
        <v>0</v>
      </c>
      <c r="H9" s="174"/>
      <c r="I9" s="174"/>
      <c r="J9" s="176">
        <f>内訳9月!J9</f>
        <v>0</v>
      </c>
      <c r="K9" s="176"/>
      <c r="L9" s="176"/>
      <c r="M9" s="176">
        <f>内訳9月!M9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内訳9月!G10</f>
        <v>0</v>
      </c>
      <c r="H10" s="174"/>
      <c r="I10" s="174"/>
      <c r="J10" s="176">
        <f>内訳9月!J10</f>
        <v>0</v>
      </c>
      <c r="K10" s="176"/>
      <c r="L10" s="176"/>
      <c r="M10" s="176">
        <f>内訳9月!M10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内訳9月!G11</f>
        <v>0</v>
      </c>
      <c r="H11" s="174"/>
      <c r="I11" s="174"/>
      <c r="J11" s="176">
        <f>内訳9月!J11</f>
        <v>0</v>
      </c>
      <c r="K11" s="176"/>
      <c r="L11" s="176"/>
      <c r="M11" s="176">
        <f>内訳9月!M11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内訳9月!G12</f>
        <v>0</v>
      </c>
      <c r="H12" s="174"/>
      <c r="I12" s="174"/>
      <c r="J12" s="176">
        <f>内訳9月!J12</f>
        <v>0</v>
      </c>
      <c r="K12" s="176"/>
      <c r="L12" s="176"/>
      <c r="M12" s="176">
        <f>内訳9月!M12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11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内訳10月!M3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内訳10月!G9</f>
        <v>0</v>
      </c>
      <c r="H9" s="174"/>
      <c r="I9" s="174"/>
      <c r="J9" s="176">
        <f>内訳10月!J9</f>
        <v>0</v>
      </c>
      <c r="K9" s="176"/>
      <c r="L9" s="176"/>
      <c r="M9" s="176">
        <f>内訳10月!M9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内訳10月!G10</f>
        <v>0</v>
      </c>
      <c r="H10" s="174"/>
      <c r="I10" s="174"/>
      <c r="J10" s="176">
        <f>内訳10月!J10</f>
        <v>0</v>
      </c>
      <c r="K10" s="176"/>
      <c r="L10" s="176"/>
      <c r="M10" s="176">
        <f>内訳10月!M10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内訳10月!G11</f>
        <v>0</v>
      </c>
      <c r="H11" s="174"/>
      <c r="I11" s="174"/>
      <c r="J11" s="176">
        <f>内訳10月!J11</f>
        <v>0</v>
      </c>
      <c r="K11" s="176"/>
      <c r="L11" s="176"/>
      <c r="M11" s="176">
        <f>内訳10月!M11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内訳10月!G12</f>
        <v>0</v>
      </c>
      <c r="H12" s="174"/>
      <c r="I12" s="174"/>
      <c r="J12" s="176">
        <f>内訳10月!J12</f>
        <v>0</v>
      </c>
      <c r="K12" s="176"/>
      <c r="L12" s="176"/>
      <c r="M12" s="176">
        <f>内訳10月!M12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12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内訳11月!M3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内訳11月!G9</f>
        <v>0</v>
      </c>
      <c r="H9" s="174"/>
      <c r="I9" s="174"/>
      <c r="J9" s="176">
        <f>内訳11月!J9</f>
        <v>0</v>
      </c>
      <c r="K9" s="176"/>
      <c r="L9" s="176"/>
      <c r="M9" s="176">
        <f>内訳11月!M9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内訳11月!G10</f>
        <v>0</v>
      </c>
      <c r="H10" s="174"/>
      <c r="I10" s="174"/>
      <c r="J10" s="176">
        <f>内訳11月!J10</f>
        <v>0</v>
      </c>
      <c r="K10" s="176"/>
      <c r="L10" s="176"/>
      <c r="M10" s="176">
        <f>内訳11月!M10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内訳11月!G11</f>
        <v>0</v>
      </c>
      <c r="H11" s="174"/>
      <c r="I11" s="174"/>
      <c r="J11" s="176">
        <f>内訳11月!J11</f>
        <v>0</v>
      </c>
      <c r="K11" s="176"/>
      <c r="L11" s="176"/>
      <c r="M11" s="176">
        <f>内訳11月!M11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内訳11月!G12</f>
        <v>0</v>
      </c>
      <c r="H12" s="174"/>
      <c r="I12" s="174"/>
      <c r="J12" s="176">
        <f>内訳11月!J12</f>
        <v>0</v>
      </c>
      <c r="K12" s="176"/>
      <c r="L12" s="176"/>
      <c r="M12" s="176">
        <f>内訳11月!M12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内訳12月!M3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内訳12月!G9</f>
        <v>0</v>
      </c>
      <c r="H9" s="174"/>
      <c r="I9" s="174"/>
      <c r="J9" s="176">
        <f>内訳12月!J9</f>
        <v>0</v>
      </c>
      <c r="K9" s="176"/>
      <c r="L9" s="176"/>
      <c r="M9" s="176">
        <f>内訳12月!M9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内訳12月!G10</f>
        <v>0</v>
      </c>
      <c r="H10" s="174"/>
      <c r="I10" s="174"/>
      <c r="J10" s="176">
        <f>内訳12月!J10</f>
        <v>0</v>
      </c>
      <c r="K10" s="176"/>
      <c r="L10" s="176"/>
      <c r="M10" s="176">
        <f>内訳12月!M10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内訳12月!G11</f>
        <v>0</v>
      </c>
      <c r="H11" s="174"/>
      <c r="I11" s="174"/>
      <c r="J11" s="176">
        <f>内訳12月!J11</f>
        <v>0</v>
      </c>
      <c r="K11" s="176"/>
      <c r="L11" s="176"/>
      <c r="M11" s="176">
        <f>内訳12月!M11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内訳12月!G12</f>
        <v>0</v>
      </c>
      <c r="H12" s="174"/>
      <c r="I12" s="174"/>
      <c r="J12" s="176">
        <f>内訳12月!J12</f>
        <v>0</v>
      </c>
      <c r="K12" s="176"/>
      <c r="L12" s="176"/>
      <c r="M12" s="176">
        <f>内訳12月!M12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2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内訳1月!M3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内訳1月!G9</f>
        <v>0</v>
      </c>
      <c r="H9" s="174"/>
      <c r="I9" s="174"/>
      <c r="J9" s="176">
        <f>内訳1月!J9</f>
        <v>0</v>
      </c>
      <c r="K9" s="176"/>
      <c r="L9" s="176"/>
      <c r="M9" s="176">
        <f>内訳1月!M9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内訳1月!G10</f>
        <v>0</v>
      </c>
      <c r="H10" s="174"/>
      <c r="I10" s="174"/>
      <c r="J10" s="176">
        <f>内訳1月!J10</f>
        <v>0</v>
      </c>
      <c r="K10" s="176"/>
      <c r="L10" s="176"/>
      <c r="M10" s="176">
        <f>内訳1月!M10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内訳1月!G11</f>
        <v>0</v>
      </c>
      <c r="H11" s="174"/>
      <c r="I11" s="174"/>
      <c r="J11" s="176">
        <f>内訳1月!J11</f>
        <v>0</v>
      </c>
      <c r="K11" s="176"/>
      <c r="L11" s="176"/>
      <c r="M11" s="176">
        <f>内訳1月!M11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内訳1月!G12</f>
        <v>0</v>
      </c>
      <c r="H12" s="174"/>
      <c r="I12" s="174"/>
      <c r="J12" s="176">
        <f>内訳1月!J12</f>
        <v>0</v>
      </c>
      <c r="K12" s="176"/>
      <c r="L12" s="176"/>
      <c r="M12" s="176">
        <f>内訳1月!M12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96"/>
  <sheetViews>
    <sheetView view="pageBreakPreview" zoomScale="85" zoomScaleNormal="85" zoomScaleSheetLayoutView="85" zoomScalePageLayoutView="85" workbookViewId="0">
      <selection activeCell="P13" sqref="P13:T13"/>
    </sheetView>
  </sheetViews>
  <sheetFormatPr defaultColWidth="8.875" defaultRowHeight="15.75" customHeight="1" x14ac:dyDescent="0.15"/>
  <cols>
    <col min="1" max="1" width="5.1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625" style="18" customWidth="1"/>
    <col min="36" max="36" width="15" style="18" customWidth="1"/>
    <col min="37" max="53" width="5.625" style="18" customWidth="1"/>
    <col min="54" max="16384" width="8.875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3</v>
      </c>
      <c r="B2" s="178"/>
      <c r="C2" s="178"/>
      <c r="D2" s="181" t="s">
        <v>150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0" t="s">
        <v>142</v>
      </c>
      <c r="K3" s="180"/>
      <c r="L3" s="180"/>
      <c r="M3" s="179" t="str">
        <f>内訳2月!M3</f>
        <v>●●幼稚園</v>
      </c>
      <c r="N3" s="179"/>
      <c r="O3" s="179"/>
      <c r="P3" s="179"/>
      <c r="Q3" s="179"/>
      <c r="R3" s="179"/>
      <c r="S3" s="179"/>
      <c r="T3" s="179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77" t="s">
        <v>149</v>
      </c>
      <c r="D8" s="177"/>
      <c r="E8" s="177"/>
      <c r="F8" s="177"/>
      <c r="G8" s="177" t="s">
        <v>160</v>
      </c>
      <c r="H8" s="177"/>
      <c r="I8" s="177"/>
      <c r="J8" s="177" t="s">
        <v>158</v>
      </c>
      <c r="K8" s="177"/>
      <c r="L8" s="177"/>
      <c r="M8" s="177" t="s">
        <v>159</v>
      </c>
      <c r="N8" s="177"/>
      <c r="O8" s="177"/>
      <c r="P8" s="177" t="s">
        <v>161</v>
      </c>
      <c r="Q8" s="177"/>
      <c r="R8" s="177"/>
      <c r="S8" s="177"/>
      <c r="T8" s="177"/>
      <c r="U8" s="183" t="s">
        <v>125</v>
      </c>
      <c r="V8" s="173"/>
      <c r="W8" s="173"/>
      <c r="X8" s="173"/>
      <c r="Y8" s="173" t="s">
        <v>126</v>
      </c>
      <c r="Z8" s="173"/>
      <c r="AA8" s="173"/>
      <c r="AB8" s="173"/>
      <c r="AC8" s="173"/>
      <c r="AD8" s="173"/>
      <c r="AE8" s="173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77" t="s">
        <v>154</v>
      </c>
      <c r="D9" s="177"/>
      <c r="E9" s="177"/>
      <c r="F9" s="177"/>
      <c r="G9" s="174">
        <f>内訳2月!G9</f>
        <v>0</v>
      </c>
      <c r="H9" s="174"/>
      <c r="I9" s="174"/>
      <c r="J9" s="176">
        <f>内訳2月!J9</f>
        <v>0</v>
      </c>
      <c r="K9" s="176"/>
      <c r="L9" s="176"/>
      <c r="M9" s="176">
        <f>内訳2月!M9</f>
        <v>0</v>
      </c>
      <c r="N9" s="176"/>
      <c r="O9" s="176"/>
      <c r="P9" s="176">
        <f>J9+M9</f>
        <v>0</v>
      </c>
      <c r="Q9" s="176"/>
      <c r="R9" s="176"/>
      <c r="S9" s="176"/>
      <c r="T9" s="176"/>
      <c r="U9" s="18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77" t="s">
        <v>153</v>
      </c>
      <c r="D10" s="177"/>
      <c r="E10" s="177"/>
      <c r="F10" s="177"/>
      <c r="G10" s="174">
        <f>内訳2月!G10</f>
        <v>0</v>
      </c>
      <c r="H10" s="174"/>
      <c r="I10" s="174"/>
      <c r="J10" s="176">
        <f>内訳2月!J10</f>
        <v>0</v>
      </c>
      <c r="K10" s="176"/>
      <c r="L10" s="176"/>
      <c r="M10" s="176">
        <f>内訳2月!M10</f>
        <v>0</v>
      </c>
      <c r="N10" s="176"/>
      <c r="O10" s="176"/>
      <c r="P10" s="176">
        <f>J10+M10</f>
        <v>0</v>
      </c>
      <c r="Q10" s="176"/>
      <c r="R10" s="176"/>
      <c r="S10" s="176"/>
      <c r="T10" s="176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77" t="s">
        <v>155</v>
      </c>
      <c r="D11" s="177"/>
      <c r="E11" s="177"/>
      <c r="F11" s="177"/>
      <c r="G11" s="174">
        <f>内訳2月!G11</f>
        <v>0</v>
      </c>
      <c r="H11" s="174"/>
      <c r="I11" s="174"/>
      <c r="J11" s="176">
        <f>内訳2月!J11</f>
        <v>0</v>
      </c>
      <c r="K11" s="176"/>
      <c r="L11" s="176"/>
      <c r="M11" s="176">
        <f>内訳2月!M11</f>
        <v>0</v>
      </c>
      <c r="N11" s="176"/>
      <c r="O11" s="176"/>
      <c r="P11" s="176">
        <f>J11+M11</f>
        <v>0</v>
      </c>
      <c r="Q11" s="176"/>
      <c r="R11" s="176"/>
      <c r="S11" s="176"/>
      <c r="T11" s="176"/>
      <c r="U11" s="22"/>
      <c r="V11" s="22"/>
      <c r="W11" s="22"/>
      <c r="X11" s="22"/>
      <c r="Y11" s="61" t="str">
        <f t="shared" ref="Y11:AE11" si="0">MID($P$13,Y10,1)</f>
        <v>0</v>
      </c>
      <c r="Z11" s="61" t="str">
        <f t="shared" si="0"/>
        <v/>
      </c>
      <c r="AA11" s="61" t="str">
        <f t="shared" si="0"/>
        <v/>
      </c>
      <c r="AB11" s="61" t="str">
        <f t="shared" si="0"/>
        <v/>
      </c>
      <c r="AC11" s="61" t="str">
        <f t="shared" si="0"/>
        <v/>
      </c>
      <c r="AD11" s="61" t="str">
        <f t="shared" si="0"/>
        <v/>
      </c>
      <c r="AE11" s="61" t="str">
        <f t="shared" si="0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77" t="s">
        <v>156</v>
      </c>
      <c r="D12" s="177"/>
      <c r="E12" s="177"/>
      <c r="F12" s="177"/>
      <c r="G12" s="174">
        <f>内訳2月!G12</f>
        <v>0</v>
      </c>
      <c r="H12" s="174"/>
      <c r="I12" s="174"/>
      <c r="J12" s="176">
        <f>内訳2月!J12</f>
        <v>0</v>
      </c>
      <c r="K12" s="176"/>
      <c r="L12" s="176"/>
      <c r="M12" s="176">
        <f>内訳2月!M12</f>
        <v>0</v>
      </c>
      <c r="N12" s="176"/>
      <c r="O12" s="176"/>
      <c r="P12" s="176">
        <f>J12+M12</f>
        <v>0</v>
      </c>
      <c r="Q12" s="176"/>
      <c r="R12" s="176"/>
      <c r="S12" s="176"/>
      <c r="T12" s="176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75"/>
      <c r="D13" s="175"/>
      <c r="E13" s="175"/>
      <c r="F13" s="175"/>
      <c r="G13" s="174">
        <f>SUM(G9:I12)</f>
        <v>0</v>
      </c>
      <c r="H13" s="174"/>
      <c r="I13" s="174"/>
      <c r="J13" s="177" t="s">
        <v>157</v>
      </c>
      <c r="K13" s="177"/>
      <c r="L13" s="177"/>
      <c r="M13" s="177"/>
      <c r="N13" s="177"/>
      <c r="O13" s="177"/>
      <c r="P13" s="182">
        <f>SUM(P9:T12)</f>
        <v>0</v>
      </c>
      <c r="Q13" s="182"/>
      <c r="R13" s="182"/>
      <c r="S13" s="182"/>
      <c r="T13" s="182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5">
    <mergeCell ref="J12:L12"/>
    <mergeCell ref="M12:O12"/>
    <mergeCell ref="P12:T12"/>
    <mergeCell ref="C13:F13"/>
    <mergeCell ref="G13:I13"/>
    <mergeCell ref="J13:O13"/>
    <mergeCell ref="P13:T13"/>
    <mergeCell ref="C12:F12"/>
    <mergeCell ref="G12:I12"/>
    <mergeCell ref="C10:F10"/>
    <mergeCell ref="G10:I10"/>
    <mergeCell ref="J10:L10"/>
    <mergeCell ref="M10:O10"/>
    <mergeCell ref="P10:T10"/>
    <mergeCell ref="C11:F11"/>
    <mergeCell ref="G11:I11"/>
    <mergeCell ref="J11:L11"/>
    <mergeCell ref="M11:O11"/>
    <mergeCell ref="P11:T11"/>
    <mergeCell ref="U8:X9"/>
    <mergeCell ref="Y8:AE9"/>
    <mergeCell ref="C9:F9"/>
    <mergeCell ref="G9:I9"/>
    <mergeCell ref="J9:L9"/>
    <mergeCell ref="M9:O9"/>
    <mergeCell ref="P9:T9"/>
    <mergeCell ref="A2:C2"/>
    <mergeCell ref="D2:P2"/>
    <mergeCell ref="J3:L3"/>
    <mergeCell ref="M3:T3"/>
    <mergeCell ref="C8:F8"/>
    <mergeCell ref="G8:I8"/>
    <mergeCell ref="J8:L8"/>
    <mergeCell ref="M8:O8"/>
    <mergeCell ref="P8:T8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W199"/>
  <sheetViews>
    <sheetView view="pageBreakPreview" zoomScale="55" zoomScaleSheetLayoutView="55" workbookViewId="0">
      <selection activeCell="AO19" sqref="AO19"/>
    </sheetView>
  </sheetViews>
  <sheetFormatPr defaultColWidth="8.875" defaultRowHeight="13.5" x14ac:dyDescent="0.15"/>
  <cols>
    <col min="1" max="1" width="5.125" customWidth="1"/>
    <col min="2" max="2" width="9.5" customWidth="1"/>
    <col min="3" max="3" width="14" customWidth="1"/>
    <col min="4" max="40" width="6.625" customWidth="1"/>
    <col min="41" max="41" width="11.875" customWidth="1"/>
    <col min="42" max="43" width="13.375" customWidth="1"/>
    <col min="44" max="60" width="5.625" customWidth="1"/>
  </cols>
  <sheetData>
    <row r="1" spans="1:49" ht="20.100000000000001" customHeight="1" x14ac:dyDescent="0.15">
      <c r="A1" t="s">
        <v>18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9" s="18" customFormat="1" ht="28.5" customHeight="1" x14ac:dyDescent="0.15">
      <c r="B2" s="39"/>
      <c r="C2" s="39"/>
      <c r="D2" s="39"/>
      <c r="E2" s="39"/>
      <c r="F2" s="39"/>
      <c r="G2" s="39"/>
      <c r="H2" s="39"/>
      <c r="I2" s="39"/>
      <c r="J2" s="39"/>
      <c r="L2" s="39"/>
      <c r="N2" s="304">
        <v>11</v>
      </c>
      <c r="O2" s="304"/>
      <c r="P2" s="304"/>
      <c r="Q2" s="181" t="s">
        <v>120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9" ht="38.2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 t="s">
        <v>19</v>
      </c>
      <c r="AF3" s="21"/>
      <c r="AG3" s="305" t="str">
        <f>+内訳4月!M3</f>
        <v>●●幼稚園</v>
      </c>
      <c r="AH3" s="305"/>
      <c r="AI3" s="305"/>
      <c r="AJ3" s="305"/>
      <c r="AK3" s="305"/>
      <c r="AL3" s="305"/>
      <c r="AM3" s="305"/>
      <c r="AN3" s="305"/>
      <c r="AO3" s="19"/>
      <c r="AP3" s="19"/>
      <c r="AQ3" s="19"/>
    </row>
    <row r="4" spans="1:49" ht="20.100000000000001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9" ht="9.75" customHeight="1" x14ac:dyDescent="0.15">
      <c r="A5" s="306" t="s">
        <v>20</v>
      </c>
      <c r="B5" s="309" t="s">
        <v>21</v>
      </c>
      <c r="C5" s="309"/>
      <c r="D5" s="309"/>
      <c r="E5" s="309" t="s">
        <v>22</v>
      </c>
      <c r="F5" s="309"/>
      <c r="G5" s="311"/>
      <c r="H5" s="311"/>
      <c r="I5" s="312" t="s">
        <v>23</v>
      </c>
      <c r="J5" s="312"/>
      <c r="K5" s="312"/>
      <c r="L5" s="309" t="s">
        <v>24</v>
      </c>
      <c r="M5" s="309"/>
      <c r="N5" s="309"/>
      <c r="O5" s="313" t="s">
        <v>25</v>
      </c>
      <c r="P5" s="314"/>
      <c r="Q5" s="314"/>
      <c r="R5" s="279" t="s">
        <v>26</v>
      </c>
      <c r="S5" s="280"/>
      <c r="T5" s="280"/>
      <c r="U5" s="279" t="s">
        <v>27</v>
      </c>
      <c r="V5" s="280"/>
      <c r="W5" s="281"/>
      <c r="X5" s="279" t="s">
        <v>28</v>
      </c>
      <c r="Y5" s="280"/>
      <c r="Z5" s="281"/>
      <c r="AA5" s="279" t="s">
        <v>29</v>
      </c>
      <c r="AB5" s="280"/>
      <c r="AC5" s="281"/>
      <c r="AD5" s="279" t="s">
        <v>30</v>
      </c>
      <c r="AE5" s="280"/>
      <c r="AF5" s="281"/>
      <c r="AG5" s="279" t="s">
        <v>31</v>
      </c>
      <c r="AH5" s="280"/>
      <c r="AI5" s="281"/>
      <c r="AJ5" s="279" t="s">
        <v>32</v>
      </c>
      <c r="AK5" s="280"/>
      <c r="AL5" s="281"/>
      <c r="AM5" s="279" t="s">
        <v>33</v>
      </c>
      <c r="AN5" s="280"/>
      <c r="AO5" s="281"/>
    </row>
    <row r="6" spans="1:49" s="49" customFormat="1" ht="45.75" customHeight="1" x14ac:dyDescent="0.2">
      <c r="A6" s="307"/>
      <c r="B6" s="309"/>
      <c r="C6" s="309"/>
      <c r="D6" s="309"/>
      <c r="E6" s="309"/>
      <c r="F6" s="309"/>
      <c r="G6" s="311"/>
      <c r="H6" s="311"/>
      <c r="I6" s="312"/>
      <c r="J6" s="312"/>
      <c r="K6" s="312"/>
      <c r="L6" s="309"/>
      <c r="M6" s="309"/>
      <c r="N6" s="309"/>
      <c r="O6" s="315"/>
      <c r="P6" s="316"/>
      <c r="Q6" s="316"/>
      <c r="R6" s="282"/>
      <c r="S6" s="283"/>
      <c r="T6" s="283"/>
      <c r="U6" s="282"/>
      <c r="V6" s="283"/>
      <c r="W6" s="284"/>
      <c r="X6" s="282"/>
      <c r="Y6" s="283"/>
      <c r="Z6" s="284"/>
      <c r="AA6" s="282"/>
      <c r="AB6" s="283"/>
      <c r="AC6" s="284"/>
      <c r="AD6" s="282"/>
      <c r="AE6" s="283"/>
      <c r="AF6" s="284"/>
      <c r="AG6" s="282"/>
      <c r="AH6" s="283"/>
      <c r="AI6" s="284"/>
      <c r="AJ6" s="282"/>
      <c r="AK6" s="283"/>
      <c r="AL6" s="284"/>
      <c r="AM6" s="282"/>
      <c r="AN6" s="283"/>
      <c r="AO6" s="284"/>
    </row>
    <row r="7" spans="1:49" s="49" customFormat="1" ht="39" customHeight="1" x14ac:dyDescent="0.2">
      <c r="A7" s="307"/>
      <c r="B7" s="310"/>
      <c r="C7" s="310"/>
      <c r="D7" s="310"/>
      <c r="E7" s="317" t="s">
        <v>34</v>
      </c>
      <c r="F7" s="318"/>
      <c r="G7" s="285"/>
      <c r="H7" s="285"/>
      <c r="I7" s="318">
        <v>50</v>
      </c>
      <c r="J7" s="318"/>
      <c r="K7" s="318"/>
      <c r="L7" s="319" t="s">
        <v>35</v>
      </c>
      <c r="M7" s="319"/>
      <c r="N7" s="319"/>
      <c r="O7" s="320" t="e">
        <f>+内訳4月!#REF!</f>
        <v>#REF!</v>
      </c>
      <c r="P7" s="321"/>
      <c r="Q7" s="321"/>
      <c r="R7" s="285" t="s">
        <v>36</v>
      </c>
      <c r="S7" s="286"/>
      <c r="T7" s="286"/>
      <c r="U7" s="285" t="s">
        <v>116</v>
      </c>
      <c r="V7" s="286"/>
      <c r="W7" s="287"/>
      <c r="X7" s="285" t="s">
        <v>116</v>
      </c>
      <c r="Y7" s="286"/>
      <c r="Z7" s="287"/>
      <c r="AA7" s="285" t="s">
        <v>116</v>
      </c>
      <c r="AB7" s="286"/>
      <c r="AC7" s="287"/>
      <c r="AD7" s="285" t="s">
        <v>116</v>
      </c>
      <c r="AE7" s="286"/>
      <c r="AF7" s="287"/>
      <c r="AG7" s="285" t="s">
        <v>37</v>
      </c>
      <c r="AH7" s="286"/>
      <c r="AI7" s="287"/>
      <c r="AJ7" s="288" t="s">
        <v>127</v>
      </c>
      <c r="AK7" s="289"/>
      <c r="AL7" s="290"/>
      <c r="AM7" s="291"/>
      <c r="AN7" s="292"/>
      <c r="AO7" s="293"/>
      <c r="AV7" s="49" t="s">
        <v>116</v>
      </c>
      <c r="AW7" s="49" t="s">
        <v>118</v>
      </c>
    </row>
    <row r="8" spans="1:49" ht="20.100000000000001" customHeight="1" x14ac:dyDescent="0.2">
      <c r="A8" s="307"/>
      <c r="B8" s="294" t="s">
        <v>38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5" t="s">
        <v>39</v>
      </c>
      <c r="AP8" s="298" t="s">
        <v>40</v>
      </c>
      <c r="AQ8" s="299"/>
      <c r="AV8" s="49" t="s">
        <v>117</v>
      </c>
      <c r="AW8" s="49" t="s">
        <v>119</v>
      </c>
    </row>
    <row r="9" spans="1:49" ht="20.100000000000001" customHeight="1" x14ac:dyDescent="0.2">
      <c r="A9" s="307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6"/>
      <c r="AP9" s="299"/>
      <c r="AQ9" s="299"/>
      <c r="AV9" s="49"/>
      <c r="AW9" s="49" t="s">
        <v>117</v>
      </c>
    </row>
    <row r="10" spans="1:49" ht="24.75" customHeight="1" x14ac:dyDescent="0.15">
      <c r="A10" s="307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6"/>
      <c r="AP10" s="299"/>
      <c r="AQ10" s="299"/>
    </row>
    <row r="11" spans="1:49" s="38" customFormat="1" ht="49.5" customHeight="1" x14ac:dyDescent="0.2">
      <c r="A11" s="307"/>
      <c r="B11" s="64" t="s">
        <v>41</v>
      </c>
      <c r="C11" s="66" t="s">
        <v>42</v>
      </c>
      <c r="D11" s="274" t="s">
        <v>43</v>
      </c>
      <c r="E11" s="274"/>
      <c r="F11" s="222"/>
      <c r="G11" s="278" t="s">
        <v>44</v>
      </c>
      <c r="H11" s="278"/>
      <c r="I11" s="300"/>
      <c r="J11" s="278" t="s">
        <v>45</v>
      </c>
      <c r="K11" s="278"/>
      <c r="L11" s="300"/>
      <c r="M11" s="301" t="s">
        <v>46</v>
      </c>
      <c r="N11" s="302"/>
      <c r="O11" s="303"/>
      <c r="P11" s="274" t="s">
        <v>28</v>
      </c>
      <c r="Q11" s="274"/>
      <c r="R11" s="274"/>
      <c r="S11" s="274" t="s">
        <v>121</v>
      </c>
      <c r="T11" s="274"/>
      <c r="U11" s="274"/>
      <c r="V11" s="275" t="s">
        <v>122</v>
      </c>
      <c r="W11" s="276"/>
      <c r="X11" s="277"/>
      <c r="Y11" s="275" t="s">
        <v>47</v>
      </c>
      <c r="Z11" s="276"/>
      <c r="AA11" s="277"/>
      <c r="AB11" s="275" t="s">
        <v>33</v>
      </c>
      <c r="AC11" s="276"/>
      <c r="AD11" s="277"/>
      <c r="AE11" s="278" t="s">
        <v>49</v>
      </c>
      <c r="AF11" s="278"/>
      <c r="AG11" s="278"/>
      <c r="AH11" s="274" t="s">
        <v>128</v>
      </c>
      <c r="AI11" s="274"/>
      <c r="AJ11" s="274"/>
      <c r="AK11" s="274" t="s">
        <v>50</v>
      </c>
      <c r="AL11" s="274"/>
      <c r="AM11" s="274"/>
      <c r="AN11" s="274"/>
      <c r="AO11" s="297"/>
      <c r="AP11" s="299"/>
      <c r="AQ11" s="299"/>
    </row>
    <row r="12" spans="1:49" s="49" customFormat="1" ht="35.1" customHeight="1" x14ac:dyDescent="0.2">
      <c r="A12" s="307"/>
      <c r="B12" s="272" t="s">
        <v>51</v>
      </c>
      <c r="C12" s="47" t="s">
        <v>52</v>
      </c>
      <c r="D12" s="261" t="e">
        <f>+内訳4月!#REF!</f>
        <v>#REF!</v>
      </c>
      <c r="E12" s="261"/>
      <c r="F12" s="261"/>
      <c r="G12" s="253" t="e">
        <f>+N49</f>
        <v>#REF!</v>
      </c>
      <c r="H12" s="254"/>
      <c r="I12" s="255"/>
      <c r="J12" s="256" t="e">
        <f>+T57</f>
        <v>#REF!</v>
      </c>
      <c r="K12" s="256"/>
      <c r="L12" s="256"/>
      <c r="M12" s="262"/>
      <c r="N12" s="263"/>
      <c r="O12" s="264"/>
      <c r="P12" s="261" t="e">
        <f>+内訳4月!#REF!</f>
        <v>#REF!</v>
      </c>
      <c r="Q12" s="261"/>
      <c r="R12" s="261"/>
      <c r="S12" s="252" t="e">
        <f>IF(AA7=AV7,AA62,0)</f>
        <v>#REF!</v>
      </c>
      <c r="T12" s="252"/>
      <c r="U12" s="252"/>
      <c r="V12" s="253" t="e">
        <f>IF(AD7=AV7,AA67,0)</f>
        <v>#REF!</v>
      </c>
      <c r="W12" s="254"/>
      <c r="X12" s="255"/>
      <c r="Y12" s="253">
        <v>110</v>
      </c>
      <c r="Z12" s="254"/>
      <c r="AA12" s="255"/>
      <c r="AB12" s="253" t="e">
        <f>$T$77</f>
        <v>#REF!</v>
      </c>
      <c r="AC12" s="254"/>
      <c r="AD12" s="255"/>
      <c r="AE12" s="256" t="e">
        <f>IF(AJ7=AW8,AT92,0)</f>
        <v>#REF!</v>
      </c>
      <c r="AF12" s="256"/>
      <c r="AG12" s="256"/>
      <c r="AH12" s="256">
        <f>$T$82</f>
        <v>1820</v>
      </c>
      <c r="AI12" s="256"/>
      <c r="AJ12" s="256"/>
      <c r="AK12" s="257" t="e">
        <f>SUM(D12:AJ12)</f>
        <v>#REF!</v>
      </c>
      <c r="AL12" s="258"/>
      <c r="AM12" s="258"/>
      <c r="AN12" s="258"/>
      <c r="AO12" s="48">
        <v>3</v>
      </c>
      <c r="AP12" s="259" t="e">
        <f t="shared" ref="AP12:AP19" si="0">AK12*AO12</f>
        <v>#REF!</v>
      </c>
      <c r="AQ12" s="260"/>
    </row>
    <row r="13" spans="1:49" s="49" customFormat="1" ht="35.1" customHeight="1" x14ac:dyDescent="0.2">
      <c r="A13" s="307"/>
      <c r="B13" s="271"/>
      <c r="C13" s="47" t="s">
        <v>53</v>
      </c>
      <c r="D13" s="261" t="e">
        <f>+内訳4月!#REF!</f>
        <v>#REF!</v>
      </c>
      <c r="E13" s="261"/>
      <c r="F13" s="261"/>
      <c r="G13" s="253" t="e">
        <f>+AG49</f>
        <v>#REF!</v>
      </c>
      <c r="H13" s="254"/>
      <c r="I13" s="255"/>
      <c r="J13" s="256" t="e">
        <f t="shared" ref="J13:J19" si="1">+J12</f>
        <v>#REF!</v>
      </c>
      <c r="K13" s="256"/>
      <c r="L13" s="256"/>
      <c r="M13" s="262"/>
      <c r="N13" s="263"/>
      <c r="O13" s="264"/>
      <c r="P13" s="261" t="e">
        <f t="shared" ref="P13:P19" si="2">+P12</f>
        <v>#REF!</v>
      </c>
      <c r="Q13" s="261"/>
      <c r="R13" s="261"/>
      <c r="S13" s="252" t="e">
        <f t="shared" ref="S13:S19" si="3">+S12</f>
        <v>#REF!</v>
      </c>
      <c r="T13" s="252"/>
      <c r="U13" s="252"/>
      <c r="V13" s="253" t="e">
        <f t="shared" ref="V13:V19" si="4">+V12</f>
        <v>#REF!</v>
      </c>
      <c r="W13" s="254"/>
      <c r="X13" s="255"/>
      <c r="Y13" s="253">
        <v>110</v>
      </c>
      <c r="Z13" s="254"/>
      <c r="AA13" s="255"/>
      <c r="AB13" s="253" t="e">
        <f t="shared" ref="AB13:AB19" si="5">+AB12</f>
        <v>#REF!</v>
      </c>
      <c r="AC13" s="254"/>
      <c r="AD13" s="255"/>
      <c r="AE13" s="256" t="e">
        <f t="shared" ref="AE13:AE19" si="6">+AE12</f>
        <v>#REF!</v>
      </c>
      <c r="AF13" s="256"/>
      <c r="AG13" s="256"/>
      <c r="AH13" s="256">
        <f t="shared" ref="AH13:AH19" si="7">$T$82</f>
        <v>1820</v>
      </c>
      <c r="AI13" s="256"/>
      <c r="AJ13" s="256"/>
      <c r="AK13" s="257" t="e">
        <f t="shared" ref="AK13:AK19" si="8">SUM(D13:AJ13)</f>
        <v>#REF!</v>
      </c>
      <c r="AL13" s="258"/>
      <c r="AM13" s="258"/>
      <c r="AN13" s="258"/>
      <c r="AO13" s="48">
        <v>0</v>
      </c>
      <c r="AP13" s="259" t="e">
        <f t="shared" si="0"/>
        <v>#REF!</v>
      </c>
      <c r="AQ13" s="260"/>
    </row>
    <row r="14" spans="1:49" s="49" customFormat="1" ht="35.1" customHeight="1" x14ac:dyDescent="0.2">
      <c r="A14" s="307"/>
      <c r="B14" s="270" t="s">
        <v>54</v>
      </c>
      <c r="C14" s="47" t="s">
        <v>52</v>
      </c>
      <c r="D14" s="261" t="e">
        <f>+内訳4月!#REF!</f>
        <v>#REF!</v>
      </c>
      <c r="E14" s="261"/>
      <c r="F14" s="261"/>
      <c r="G14" s="253" t="e">
        <f>+N50</f>
        <v>#REF!</v>
      </c>
      <c r="H14" s="254"/>
      <c r="I14" s="255"/>
      <c r="J14" s="256" t="e">
        <f t="shared" si="1"/>
        <v>#REF!</v>
      </c>
      <c r="K14" s="256"/>
      <c r="L14" s="256"/>
      <c r="M14" s="262"/>
      <c r="N14" s="263"/>
      <c r="O14" s="264"/>
      <c r="P14" s="261" t="e">
        <f t="shared" si="2"/>
        <v>#REF!</v>
      </c>
      <c r="Q14" s="261"/>
      <c r="R14" s="261"/>
      <c r="S14" s="252" t="e">
        <f t="shared" si="3"/>
        <v>#REF!</v>
      </c>
      <c r="T14" s="252"/>
      <c r="U14" s="252"/>
      <c r="V14" s="253" t="e">
        <f t="shared" si="4"/>
        <v>#REF!</v>
      </c>
      <c r="W14" s="254"/>
      <c r="X14" s="255"/>
      <c r="Y14" s="253">
        <v>110</v>
      </c>
      <c r="Z14" s="254"/>
      <c r="AA14" s="255"/>
      <c r="AB14" s="253" t="e">
        <f t="shared" si="5"/>
        <v>#REF!</v>
      </c>
      <c r="AC14" s="254"/>
      <c r="AD14" s="255"/>
      <c r="AE14" s="256" t="e">
        <f t="shared" si="6"/>
        <v>#REF!</v>
      </c>
      <c r="AF14" s="256"/>
      <c r="AG14" s="256"/>
      <c r="AH14" s="256">
        <f t="shared" si="7"/>
        <v>1820</v>
      </c>
      <c r="AI14" s="256"/>
      <c r="AJ14" s="256"/>
      <c r="AK14" s="257" t="e">
        <f t="shared" si="8"/>
        <v>#REF!</v>
      </c>
      <c r="AL14" s="258"/>
      <c r="AM14" s="258"/>
      <c r="AN14" s="258"/>
      <c r="AO14" s="48">
        <v>18</v>
      </c>
      <c r="AP14" s="259" t="e">
        <f t="shared" si="0"/>
        <v>#REF!</v>
      </c>
      <c r="AQ14" s="260"/>
    </row>
    <row r="15" spans="1:49" s="49" customFormat="1" ht="35.1" customHeight="1" x14ac:dyDescent="0.2">
      <c r="A15" s="307"/>
      <c r="B15" s="273"/>
      <c r="C15" s="47" t="s">
        <v>53</v>
      </c>
      <c r="D15" s="261" t="e">
        <f>+内訳4月!#REF!</f>
        <v>#REF!</v>
      </c>
      <c r="E15" s="261"/>
      <c r="F15" s="261"/>
      <c r="G15" s="253" t="e">
        <f>+AG50</f>
        <v>#REF!</v>
      </c>
      <c r="H15" s="254"/>
      <c r="I15" s="255"/>
      <c r="J15" s="256" t="e">
        <f t="shared" si="1"/>
        <v>#REF!</v>
      </c>
      <c r="K15" s="256"/>
      <c r="L15" s="256"/>
      <c r="M15" s="262"/>
      <c r="N15" s="263"/>
      <c r="O15" s="264"/>
      <c r="P15" s="261" t="e">
        <f t="shared" si="2"/>
        <v>#REF!</v>
      </c>
      <c r="Q15" s="261"/>
      <c r="R15" s="261"/>
      <c r="S15" s="252" t="e">
        <f t="shared" si="3"/>
        <v>#REF!</v>
      </c>
      <c r="T15" s="252"/>
      <c r="U15" s="252"/>
      <c r="V15" s="253" t="e">
        <f t="shared" si="4"/>
        <v>#REF!</v>
      </c>
      <c r="W15" s="254"/>
      <c r="X15" s="255"/>
      <c r="Y15" s="253">
        <v>110</v>
      </c>
      <c r="Z15" s="254"/>
      <c r="AA15" s="255"/>
      <c r="AB15" s="253" t="e">
        <f t="shared" si="5"/>
        <v>#REF!</v>
      </c>
      <c r="AC15" s="254"/>
      <c r="AD15" s="255"/>
      <c r="AE15" s="256" t="e">
        <f t="shared" si="6"/>
        <v>#REF!</v>
      </c>
      <c r="AF15" s="256"/>
      <c r="AG15" s="256"/>
      <c r="AH15" s="256">
        <f t="shared" si="7"/>
        <v>1820</v>
      </c>
      <c r="AI15" s="256"/>
      <c r="AJ15" s="256"/>
      <c r="AK15" s="257" t="e">
        <f t="shared" si="8"/>
        <v>#REF!</v>
      </c>
      <c r="AL15" s="258"/>
      <c r="AM15" s="258"/>
      <c r="AN15" s="258"/>
      <c r="AO15" s="48">
        <v>0</v>
      </c>
      <c r="AP15" s="259" t="e">
        <f t="shared" si="0"/>
        <v>#REF!</v>
      </c>
      <c r="AQ15" s="260"/>
    </row>
    <row r="16" spans="1:49" s="49" customFormat="1" ht="34.5" customHeight="1" x14ac:dyDescent="0.2">
      <c r="A16" s="307"/>
      <c r="B16" s="272" t="s">
        <v>55</v>
      </c>
      <c r="C16" s="47" t="s">
        <v>52</v>
      </c>
      <c r="D16" s="261" t="e">
        <f>+内訳4月!#REF!</f>
        <v>#REF!</v>
      </c>
      <c r="E16" s="261"/>
      <c r="F16" s="261"/>
      <c r="G16" s="253" t="e">
        <f>+N51</f>
        <v>#REF!</v>
      </c>
      <c r="H16" s="254"/>
      <c r="I16" s="255"/>
      <c r="J16" s="256" t="e">
        <f t="shared" si="1"/>
        <v>#REF!</v>
      </c>
      <c r="K16" s="256"/>
      <c r="L16" s="256"/>
      <c r="M16" s="253" t="e">
        <f>IF(U7=AV7,T72,0)</f>
        <v>#REF!</v>
      </c>
      <c r="N16" s="254"/>
      <c r="O16" s="255"/>
      <c r="P16" s="261" t="e">
        <f t="shared" si="2"/>
        <v>#REF!</v>
      </c>
      <c r="Q16" s="261"/>
      <c r="R16" s="261"/>
      <c r="S16" s="252" t="e">
        <f t="shared" si="3"/>
        <v>#REF!</v>
      </c>
      <c r="T16" s="252"/>
      <c r="U16" s="252"/>
      <c r="V16" s="253" t="e">
        <f t="shared" si="4"/>
        <v>#REF!</v>
      </c>
      <c r="W16" s="254"/>
      <c r="X16" s="255"/>
      <c r="Y16" s="253">
        <v>110</v>
      </c>
      <c r="Z16" s="254"/>
      <c r="AA16" s="255"/>
      <c r="AB16" s="253" t="e">
        <f t="shared" si="5"/>
        <v>#REF!</v>
      </c>
      <c r="AC16" s="254"/>
      <c r="AD16" s="255"/>
      <c r="AE16" s="256" t="e">
        <f t="shared" si="6"/>
        <v>#REF!</v>
      </c>
      <c r="AF16" s="256"/>
      <c r="AG16" s="256"/>
      <c r="AH16" s="256">
        <f t="shared" si="7"/>
        <v>1820</v>
      </c>
      <c r="AI16" s="256"/>
      <c r="AJ16" s="256"/>
      <c r="AK16" s="257" t="e">
        <f t="shared" si="8"/>
        <v>#REF!</v>
      </c>
      <c r="AL16" s="258"/>
      <c r="AM16" s="258"/>
      <c r="AN16" s="258"/>
      <c r="AO16" s="48">
        <v>11</v>
      </c>
      <c r="AP16" s="259" t="e">
        <f t="shared" si="0"/>
        <v>#REF!</v>
      </c>
      <c r="AQ16" s="260"/>
    </row>
    <row r="17" spans="1:43" s="49" customFormat="1" ht="35.1" customHeight="1" x14ac:dyDescent="0.2">
      <c r="A17" s="307"/>
      <c r="B17" s="271"/>
      <c r="C17" s="47" t="s">
        <v>53</v>
      </c>
      <c r="D17" s="261" t="e">
        <f>+内訳4月!#REF!</f>
        <v>#REF!</v>
      </c>
      <c r="E17" s="261"/>
      <c r="F17" s="261"/>
      <c r="G17" s="253" t="e">
        <f>+AG51</f>
        <v>#REF!</v>
      </c>
      <c r="H17" s="254"/>
      <c r="I17" s="255"/>
      <c r="J17" s="256" t="e">
        <f t="shared" si="1"/>
        <v>#REF!</v>
      </c>
      <c r="K17" s="256"/>
      <c r="L17" s="256"/>
      <c r="M17" s="253" t="e">
        <f>+M16</f>
        <v>#REF!</v>
      </c>
      <c r="N17" s="254"/>
      <c r="O17" s="255"/>
      <c r="P17" s="261" t="e">
        <f t="shared" si="2"/>
        <v>#REF!</v>
      </c>
      <c r="Q17" s="261"/>
      <c r="R17" s="261"/>
      <c r="S17" s="252" t="e">
        <f t="shared" si="3"/>
        <v>#REF!</v>
      </c>
      <c r="T17" s="252"/>
      <c r="U17" s="252"/>
      <c r="V17" s="253" t="e">
        <f t="shared" si="4"/>
        <v>#REF!</v>
      </c>
      <c r="W17" s="254"/>
      <c r="X17" s="255"/>
      <c r="Y17" s="253">
        <v>110</v>
      </c>
      <c r="Z17" s="254"/>
      <c r="AA17" s="255"/>
      <c r="AB17" s="253" t="e">
        <f t="shared" si="5"/>
        <v>#REF!</v>
      </c>
      <c r="AC17" s="254"/>
      <c r="AD17" s="255"/>
      <c r="AE17" s="256" t="e">
        <f t="shared" si="6"/>
        <v>#REF!</v>
      </c>
      <c r="AF17" s="256"/>
      <c r="AG17" s="256"/>
      <c r="AH17" s="256">
        <f t="shared" si="7"/>
        <v>1820</v>
      </c>
      <c r="AI17" s="256"/>
      <c r="AJ17" s="256"/>
      <c r="AK17" s="257" t="e">
        <f t="shared" si="8"/>
        <v>#REF!</v>
      </c>
      <c r="AL17" s="258"/>
      <c r="AM17" s="258"/>
      <c r="AN17" s="258"/>
      <c r="AO17" s="48">
        <v>0</v>
      </c>
      <c r="AP17" s="259" t="e">
        <f t="shared" si="0"/>
        <v>#REF!</v>
      </c>
      <c r="AQ17" s="260"/>
    </row>
    <row r="18" spans="1:43" s="49" customFormat="1" ht="35.1" customHeight="1" x14ac:dyDescent="0.2">
      <c r="A18" s="307"/>
      <c r="B18" s="270" t="s">
        <v>56</v>
      </c>
      <c r="C18" s="47" t="s">
        <v>52</v>
      </c>
      <c r="D18" s="261" t="e">
        <f>+内訳4月!#REF!</f>
        <v>#REF!</v>
      </c>
      <c r="E18" s="261"/>
      <c r="F18" s="261"/>
      <c r="G18" s="253" t="e">
        <f>+N52</f>
        <v>#REF!</v>
      </c>
      <c r="H18" s="254"/>
      <c r="I18" s="255"/>
      <c r="J18" s="256" t="e">
        <f t="shared" si="1"/>
        <v>#REF!</v>
      </c>
      <c r="K18" s="256"/>
      <c r="L18" s="256"/>
      <c r="M18" s="262"/>
      <c r="N18" s="263"/>
      <c r="O18" s="264"/>
      <c r="P18" s="261" t="e">
        <f t="shared" si="2"/>
        <v>#REF!</v>
      </c>
      <c r="Q18" s="261"/>
      <c r="R18" s="261"/>
      <c r="S18" s="252" t="e">
        <f t="shared" si="3"/>
        <v>#REF!</v>
      </c>
      <c r="T18" s="252"/>
      <c r="U18" s="252"/>
      <c r="V18" s="253" t="e">
        <f t="shared" si="4"/>
        <v>#REF!</v>
      </c>
      <c r="W18" s="254"/>
      <c r="X18" s="255"/>
      <c r="Y18" s="253">
        <v>110</v>
      </c>
      <c r="Z18" s="254"/>
      <c r="AA18" s="255"/>
      <c r="AB18" s="253" t="e">
        <f t="shared" si="5"/>
        <v>#REF!</v>
      </c>
      <c r="AC18" s="254"/>
      <c r="AD18" s="255"/>
      <c r="AE18" s="256" t="e">
        <f t="shared" si="6"/>
        <v>#REF!</v>
      </c>
      <c r="AF18" s="256"/>
      <c r="AG18" s="256"/>
      <c r="AH18" s="256">
        <f t="shared" si="7"/>
        <v>1820</v>
      </c>
      <c r="AI18" s="256"/>
      <c r="AJ18" s="256"/>
      <c r="AK18" s="257" t="e">
        <f t="shared" si="8"/>
        <v>#REF!</v>
      </c>
      <c r="AL18" s="258"/>
      <c r="AM18" s="258"/>
      <c r="AN18" s="258"/>
      <c r="AO18" s="48">
        <v>21</v>
      </c>
      <c r="AP18" s="259" t="e">
        <f t="shared" si="0"/>
        <v>#REF!</v>
      </c>
      <c r="AQ18" s="260"/>
    </row>
    <row r="19" spans="1:43" s="49" customFormat="1" ht="35.1" customHeight="1" x14ac:dyDescent="0.2">
      <c r="A19" s="308"/>
      <c r="B19" s="271"/>
      <c r="C19" s="47" t="s">
        <v>53</v>
      </c>
      <c r="D19" s="261" t="e">
        <f>+内訳4月!#REF!</f>
        <v>#REF!</v>
      </c>
      <c r="E19" s="261"/>
      <c r="F19" s="261"/>
      <c r="G19" s="253" t="e">
        <f>+AG52</f>
        <v>#REF!</v>
      </c>
      <c r="H19" s="254"/>
      <c r="I19" s="255"/>
      <c r="J19" s="256" t="e">
        <f t="shared" si="1"/>
        <v>#REF!</v>
      </c>
      <c r="K19" s="256"/>
      <c r="L19" s="256"/>
      <c r="M19" s="262"/>
      <c r="N19" s="263"/>
      <c r="O19" s="264"/>
      <c r="P19" s="265" t="e">
        <f t="shared" si="2"/>
        <v>#REF!</v>
      </c>
      <c r="Q19" s="266"/>
      <c r="R19" s="267"/>
      <c r="S19" s="252" t="e">
        <f t="shared" si="3"/>
        <v>#REF!</v>
      </c>
      <c r="T19" s="252"/>
      <c r="U19" s="252"/>
      <c r="V19" s="253" t="e">
        <f t="shared" si="4"/>
        <v>#REF!</v>
      </c>
      <c r="W19" s="254"/>
      <c r="X19" s="255"/>
      <c r="Y19" s="253">
        <v>110</v>
      </c>
      <c r="Z19" s="254"/>
      <c r="AA19" s="255"/>
      <c r="AB19" s="253" t="e">
        <f t="shared" si="5"/>
        <v>#REF!</v>
      </c>
      <c r="AC19" s="254"/>
      <c r="AD19" s="255"/>
      <c r="AE19" s="256" t="e">
        <f t="shared" si="6"/>
        <v>#REF!</v>
      </c>
      <c r="AF19" s="256"/>
      <c r="AG19" s="256"/>
      <c r="AH19" s="253">
        <f t="shared" si="7"/>
        <v>1820</v>
      </c>
      <c r="AI19" s="254"/>
      <c r="AJ19" s="255"/>
      <c r="AK19" s="257" t="e">
        <f t="shared" si="8"/>
        <v>#REF!</v>
      </c>
      <c r="AL19" s="258"/>
      <c r="AM19" s="258"/>
      <c r="AN19" s="258"/>
      <c r="AO19" s="68">
        <v>0</v>
      </c>
      <c r="AP19" s="268" t="e">
        <f t="shared" si="0"/>
        <v>#REF!</v>
      </c>
      <c r="AQ19" s="269"/>
    </row>
    <row r="20" spans="1:43" s="49" customFormat="1" ht="24" customHeight="1" x14ac:dyDescent="0.2">
      <c r="B20" s="50"/>
      <c r="C20" s="50"/>
      <c r="D20" s="67"/>
      <c r="E20" s="67"/>
      <c r="F20" s="67"/>
      <c r="G20" s="67"/>
      <c r="H20" s="67"/>
      <c r="I20" s="67"/>
      <c r="J20" s="67"/>
      <c r="K20" s="67"/>
      <c r="L20" s="67"/>
      <c r="M20" s="239"/>
      <c r="N20" s="239"/>
      <c r="O20" s="239"/>
      <c r="P20" s="240">
        <f>+N2</f>
        <v>11</v>
      </c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2"/>
      <c r="AO20" s="243">
        <f>SUM(AO12:AO19)</f>
        <v>53</v>
      </c>
      <c r="AP20" s="245" t="e">
        <f>SUM(AP12:AQ19)</f>
        <v>#REF!</v>
      </c>
      <c r="AQ20" s="246"/>
    </row>
    <row r="21" spans="1:43" s="49" customFormat="1" ht="31.5" customHeight="1" x14ac:dyDescent="0.2">
      <c r="B21" s="50"/>
      <c r="C21" s="50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249" t="s">
        <v>123</v>
      </c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1"/>
      <c r="AO21" s="244"/>
      <c r="AP21" s="247"/>
      <c r="AQ21" s="248"/>
    </row>
    <row r="22" spans="1:43" ht="15" customHeight="1" x14ac:dyDescent="0.15"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5"/>
      <c r="AP22" s="26"/>
      <c r="AQ22" s="26"/>
    </row>
    <row r="23" spans="1:43" s="51" customFormat="1" ht="26.25" customHeight="1" x14ac:dyDescent="0.15">
      <c r="A23" s="237" t="s">
        <v>57</v>
      </c>
      <c r="B23" s="237"/>
      <c r="C23" s="237"/>
      <c r="D23" s="237"/>
      <c r="E23" s="237"/>
      <c r="F23" s="237"/>
      <c r="I23" s="51" t="s">
        <v>58</v>
      </c>
    </row>
    <row r="24" spans="1:43" s="51" customFormat="1" ht="26.25" customHeight="1" x14ac:dyDescent="0.15">
      <c r="A24" s="234" t="s">
        <v>59</v>
      </c>
      <c r="B24" s="234"/>
      <c r="C24" s="6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8" t="s">
        <v>60</v>
      </c>
      <c r="AC24" s="238"/>
      <c r="AD24" s="238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Q24" s="52"/>
    </row>
    <row r="25" spans="1:43" s="69" customFormat="1" ht="26.25" customHeight="1" x14ac:dyDescent="0.15">
      <c r="A25" s="232" t="s">
        <v>61</v>
      </c>
      <c r="B25" s="232"/>
      <c r="C25" s="70"/>
      <c r="D25" s="222" t="s">
        <v>62</v>
      </c>
      <c r="E25" s="222"/>
      <c r="F25" s="222"/>
      <c r="G25" s="222" t="s">
        <v>63</v>
      </c>
      <c r="H25" s="222"/>
      <c r="I25" s="222"/>
      <c r="J25" s="222" t="s">
        <v>64</v>
      </c>
      <c r="K25" s="222"/>
      <c r="L25" s="222"/>
      <c r="M25" s="65" t="s">
        <v>65</v>
      </c>
      <c r="N25" s="65"/>
      <c r="O25" s="222" t="s">
        <v>66</v>
      </c>
      <c r="P25" s="222"/>
      <c r="Q25" s="72"/>
      <c r="R25" s="204" t="s">
        <v>67</v>
      </c>
      <c r="S25" s="205"/>
      <c r="T25" s="205"/>
      <c r="U25" s="205"/>
      <c r="V25" s="233"/>
      <c r="W25" s="71"/>
      <c r="X25" s="226" t="s">
        <v>68</v>
      </c>
      <c r="Y25" s="227"/>
      <c r="Z25" s="227"/>
      <c r="AA25" s="228"/>
      <c r="AB25" s="222" t="s">
        <v>69</v>
      </c>
      <c r="AC25" s="222"/>
      <c r="AD25" s="222"/>
      <c r="AE25" s="76"/>
      <c r="AF25" s="53"/>
    </row>
    <row r="26" spans="1:43" s="51" customFormat="1" ht="26.25" customHeight="1" x14ac:dyDescent="0.15">
      <c r="A26" s="221"/>
      <c r="B26" s="221"/>
      <c r="C26" s="73"/>
      <c r="D26" s="229"/>
      <c r="E26" s="229"/>
      <c r="F26" s="222"/>
      <c r="G26" s="222"/>
      <c r="H26" s="222"/>
      <c r="I26" s="222"/>
      <c r="J26" s="222">
        <v>25</v>
      </c>
      <c r="K26" s="222"/>
      <c r="L26" s="222"/>
      <c r="M26" s="65"/>
      <c r="N26" s="65"/>
      <c r="O26" s="235"/>
      <c r="P26" s="235"/>
      <c r="Q26" s="54"/>
      <c r="R26" s="223">
        <f>ROUNDDOWN(O26*(G26/J26),-1)</f>
        <v>0</v>
      </c>
      <c r="S26" s="224"/>
      <c r="T26" s="224"/>
      <c r="U26" s="224"/>
      <c r="V26" s="225"/>
      <c r="W26" s="75"/>
      <c r="X26" s="223">
        <v>0</v>
      </c>
      <c r="Y26" s="224"/>
      <c r="Z26" s="224"/>
      <c r="AA26" s="225"/>
      <c r="AB26" s="223">
        <f>R26-X26</f>
        <v>0</v>
      </c>
      <c r="AC26" s="224"/>
      <c r="AD26" s="225"/>
      <c r="AE26" s="52"/>
      <c r="AF26" s="236"/>
      <c r="AG26" s="236"/>
      <c r="AH26" s="236"/>
    </row>
    <row r="27" spans="1:43" s="51" customFormat="1" ht="26.25" customHeight="1" x14ac:dyDescent="0.15">
      <c r="A27" s="221"/>
      <c r="B27" s="221"/>
      <c r="C27" s="73"/>
      <c r="D27" s="222"/>
      <c r="E27" s="222"/>
      <c r="F27" s="222"/>
      <c r="G27" s="222"/>
      <c r="H27" s="222"/>
      <c r="I27" s="222"/>
      <c r="J27" s="222">
        <v>25</v>
      </c>
      <c r="K27" s="222"/>
      <c r="L27" s="222"/>
      <c r="M27" s="65"/>
      <c r="N27" s="65"/>
      <c r="O27" s="209"/>
      <c r="P27" s="209"/>
      <c r="Q27" s="74"/>
      <c r="R27" s="223">
        <f t="shared" ref="R27:R28" si="9">ROUNDDOWN(O27*(G27/J27),-1)</f>
        <v>0</v>
      </c>
      <c r="S27" s="224"/>
      <c r="T27" s="224"/>
      <c r="U27" s="224"/>
      <c r="V27" s="225"/>
      <c r="W27" s="75"/>
      <c r="X27" s="223"/>
      <c r="Y27" s="224"/>
      <c r="Z27" s="224"/>
      <c r="AA27" s="225"/>
      <c r="AB27" s="223">
        <f>R27-X27</f>
        <v>0</v>
      </c>
      <c r="AC27" s="224"/>
      <c r="AD27" s="225"/>
      <c r="AE27" s="52"/>
      <c r="AF27" s="52"/>
    </row>
    <row r="28" spans="1:43" s="51" customFormat="1" ht="26.25" customHeight="1" x14ac:dyDescent="0.15">
      <c r="A28" s="221"/>
      <c r="B28" s="221"/>
      <c r="C28" s="73"/>
      <c r="D28" s="222"/>
      <c r="E28" s="222"/>
      <c r="F28" s="222"/>
      <c r="G28" s="222"/>
      <c r="H28" s="222"/>
      <c r="I28" s="222"/>
      <c r="J28" s="222">
        <v>25</v>
      </c>
      <c r="K28" s="222"/>
      <c r="L28" s="222"/>
      <c r="M28" s="65"/>
      <c r="N28" s="65"/>
      <c r="O28" s="209"/>
      <c r="P28" s="209"/>
      <c r="Q28" s="74"/>
      <c r="R28" s="223">
        <f t="shared" si="9"/>
        <v>0</v>
      </c>
      <c r="S28" s="224"/>
      <c r="T28" s="224"/>
      <c r="U28" s="224"/>
      <c r="V28" s="225"/>
      <c r="W28" s="75"/>
      <c r="X28" s="223"/>
      <c r="Y28" s="224"/>
      <c r="Z28" s="224"/>
      <c r="AA28" s="225"/>
      <c r="AB28" s="223">
        <f>R28-X28</f>
        <v>0</v>
      </c>
      <c r="AC28" s="224"/>
      <c r="AD28" s="225"/>
      <c r="AE28" s="52"/>
      <c r="AF28" s="52"/>
    </row>
    <row r="29" spans="1:43" s="51" customFormat="1" ht="26.25" customHeight="1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204" t="s">
        <v>70</v>
      </c>
      <c r="S29" s="205"/>
      <c r="T29" s="205"/>
      <c r="U29" s="205"/>
      <c r="V29" s="205"/>
      <c r="W29" s="71"/>
      <c r="X29" s="223"/>
      <c r="Y29" s="224"/>
      <c r="Z29" s="224"/>
      <c r="AA29" s="225"/>
      <c r="AB29" s="209">
        <f>SUM(AB26:AD28)</f>
        <v>0</v>
      </c>
      <c r="AC29" s="209"/>
      <c r="AD29" s="210"/>
    </row>
    <row r="30" spans="1:43" s="51" customFormat="1" ht="26.25" customHeight="1" x14ac:dyDescent="0.15">
      <c r="A30" s="234" t="s">
        <v>71</v>
      </c>
      <c r="B30" s="234"/>
      <c r="C30" s="69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05" t="s">
        <v>60</v>
      </c>
      <c r="AC30" s="205"/>
      <c r="AD30" s="205"/>
      <c r="AE30" s="52"/>
      <c r="AF30" s="52"/>
    </row>
    <row r="31" spans="1:43" s="69" customFormat="1" ht="26.25" customHeight="1" x14ac:dyDescent="0.15">
      <c r="A31" s="232" t="s">
        <v>61</v>
      </c>
      <c r="B31" s="232"/>
      <c r="C31" s="70"/>
      <c r="D31" s="222" t="s">
        <v>72</v>
      </c>
      <c r="E31" s="222"/>
      <c r="F31" s="222"/>
      <c r="G31" s="222" t="s">
        <v>63</v>
      </c>
      <c r="H31" s="222"/>
      <c r="I31" s="222"/>
      <c r="J31" s="222" t="s">
        <v>64</v>
      </c>
      <c r="K31" s="222"/>
      <c r="L31" s="222"/>
      <c r="M31" s="65" t="s">
        <v>65</v>
      </c>
      <c r="N31" s="65"/>
      <c r="O31" s="222" t="s">
        <v>66</v>
      </c>
      <c r="P31" s="222"/>
      <c r="Q31" s="72"/>
      <c r="R31" s="204" t="s">
        <v>67</v>
      </c>
      <c r="S31" s="205"/>
      <c r="T31" s="205"/>
      <c r="U31" s="205"/>
      <c r="V31" s="233"/>
      <c r="W31" s="71"/>
      <c r="X31" s="226" t="s">
        <v>68</v>
      </c>
      <c r="Y31" s="227"/>
      <c r="Z31" s="227"/>
      <c r="AA31" s="228"/>
      <c r="AB31" s="222" t="s">
        <v>69</v>
      </c>
      <c r="AC31" s="222"/>
      <c r="AD31" s="222"/>
      <c r="AE31" s="76"/>
      <c r="AF31" s="76"/>
    </row>
    <row r="32" spans="1:43" s="51" customFormat="1" ht="26.25" customHeight="1" x14ac:dyDescent="0.15">
      <c r="A32" s="221"/>
      <c r="B32" s="221"/>
      <c r="C32" s="73"/>
      <c r="D32" s="229"/>
      <c r="E32" s="229"/>
      <c r="F32" s="222"/>
      <c r="G32" s="222"/>
      <c r="H32" s="222"/>
      <c r="I32" s="222"/>
      <c r="J32" s="222">
        <v>25</v>
      </c>
      <c r="K32" s="222"/>
      <c r="L32" s="222"/>
      <c r="M32" s="65"/>
      <c r="N32" s="65"/>
      <c r="O32" s="230"/>
      <c r="P32" s="230"/>
      <c r="Q32" s="55"/>
      <c r="R32" s="223">
        <f>ROUNDDOWN(O32*(G32/J32),-1)</f>
        <v>0</v>
      </c>
      <c r="S32" s="224"/>
      <c r="T32" s="224"/>
      <c r="U32" s="224"/>
      <c r="V32" s="225"/>
      <c r="W32" s="75"/>
      <c r="X32" s="206"/>
      <c r="Y32" s="207"/>
      <c r="Z32" s="207"/>
      <c r="AA32" s="208"/>
      <c r="AB32" s="220">
        <f>R32-X32</f>
        <v>0</v>
      </c>
      <c r="AC32" s="220"/>
      <c r="AD32" s="231"/>
      <c r="AE32" s="52"/>
      <c r="AF32" s="52"/>
    </row>
    <row r="33" spans="1:43" s="51" customFormat="1" ht="26.25" customHeight="1" x14ac:dyDescent="0.15">
      <c r="A33" s="221"/>
      <c r="B33" s="221"/>
      <c r="C33" s="73"/>
      <c r="D33" s="222"/>
      <c r="E33" s="222"/>
      <c r="F33" s="222"/>
      <c r="G33" s="222"/>
      <c r="H33" s="222"/>
      <c r="I33" s="222"/>
      <c r="J33" s="222">
        <v>25</v>
      </c>
      <c r="K33" s="222"/>
      <c r="L33" s="222"/>
      <c r="M33" s="77"/>
      <c r="N33" s="77"/>
      <c r="O33" s="220"/>
      <c r="P33" s="220"/>
      <c r="Q33" s="56"/>
      <c r="R33" s="223">
        <f t="shared" ref="R33:R34" si="10">ROUNDDOWN(O33*(G33/J33),-1)</f>
        <v>0</v>
      </c>
      <c r="S33" s="224"/>
      <c r="T33" s="224"/>
      <c r="U33" s="224"/>
      <c r="V33" s="225"/>
      <c r="W33" s="75"/>
      <c r="X33" s="206"/>
      <c r="Y33" s="207"/>
      <c r="Z33" s="207"/>
      <c r="AA33" s="208"/>
      <c r="AB33" s="220">
        <f>R33-X33</f>
        <v>0</v>
      </c>
      <c r="AC33" s="220"/>
      <c r="AD33" s="220"/>
      <c r="AE33" s="52"/>
      <c r="AF33" s="52"/>
    </row>
    <row r="34" spans="1:43" s="51" customFormat="1" ht="26.25" customHeight="1" x14ac:dyDescent="0.15">
      <c r="A34" s="221"/>
      <c r="B34" s="221"/>
      <c r="C34" s="73"/>
      <c r="D34" s="222"/>
      <c r="E34" s="222"/>
      <c r="F34" s="222"/>
      <c r="G34" s="222"/>
      <c r="H34" s="222"/>
      <c r="I34" s="222"/>
      <c r="J34" s="222">
        <v>25</v>
      </c>
      <c r="K34" s="222"/>
      <c r="L34" s="222"/>
      <c r="M34" s="77"/>
      <c r="N34" s="77"/>
      <c r="O34" s="220"/>
      <c r="P34" s="220"/>
      <c r="Q34" s="56"/>
      <c r="R34" s="223">
        <f t="shared" si="10"/>
        <v>0</v>
      </c>
      <c r="S34" s="224"/>
      <c r="T34" s="224"/>
      <c r="U34" s="224"/>
      <c r="V34" s="225"/>
      <c r="W34" s="75"/>
      <c r="X34" s="206"/>
      <c r="Y34" s="207"/>
      <c r="Z34" s="207"/>
      <c r="AA34" s="208"/>
      <c r="AB34" s="220">
        <f>R34-X34</f>
        <v>0</v>
      </c>
      <c r="AC34" s="220"/>
      <c r="AD34" s="220"/>
      <c r="AE34" s="52"/>
      <c r="AF34" s="52"/>
    </row>
    <row r="35" spans="1:43" s="51" customFormat="1" ht="26.25" customHeight="1" x14ac:dyDescent="0.1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204" t="s">
        <v>73</v>
      </c>
      <c r="S35" s="205"/>
      <c r="T35" s="205"/>
      <c r="U35" s="205"/>
      <c r="V35" s="205"/>
      <c r="W35" s="71"/>
      <c r="X35" s="206"/>
      <c r="Y35" s="207"/>
      <c r="Z35" s="207"/>
      <c r="AA35" s="208"/>
      <c r="AB35" s="209">
        <f>SUM(AB32:AD34)</f>
        <v>0</v>
      </c>
      <c r="AC35" s="209"/>
      <c r="AD35" s="210"/>
    </row>
    <row r="36" spans="1:43" ht="14.25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ht="15" thickBo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ht="33" customHeight="1" thickTop="1" x14ac:dyDescent="0.15">
      <c r="A38" s="57"/>
      <c r="B38" s="58"/>
      <c r="C38" s="211">
        <f>+N2</f>
        <v>11</v>
      </c>
      <c r="D38" s="212"/>
      <c r="E38" s="213" t="s">
        <v>124</v>
      </c>
      <c r="F38" s="213"/>
      <c r="G38" s="213"/>
      <c r="H38" s="213"/>
      <c r="I38" s="213"/>
      <c r="J38" s="213"/>
      <c r="K38" s="213"/>
      <c r="L38" s="214"/>
      <c r="M38" s="215" t="e">
        <f>AP20+AB29+AB35</f>
        <v>#REF!</v>
      </c>
      <c r="N38" s="216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196" t="s">
        <v>7</v>
      </c>
      <c r="AQ38" s="22"/>
    </row>
    <row r="39" spans="1:43" ht="33" customHeight="1" thickBot="1" x14ac:dyDescent="0.2">
      <c r="A39" s="198" t="s">
        <v>74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200"/>
      <c r="M39" s="218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197"/>
      <c r="AQ39" s="22"/>
    </row>
    <row r="40" spans="1:43" ht="24.75" customHeight="1" thickTop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6"/>
      <c r="AQ40" s="22"/>
    </row>
    <row r="41" spans="1:43" ht="14.25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s="13" customFormat="1" ht="30.75" customHeight="1" x14ac:dyDescent="0.2">
      <c r="A42" s="40" t="s">
        <v>75</v>
      </c>
      <c r="B42" s="40"/>
      <c r="C42" s="40"/>
      <c r="D42" s="40"/>
      <c r="E42" s="40"/>
      <c r="F42" s="40"/>
      <c r="G42" s="40"/>
      <c r="H42" s="40"/>
      <c r="I42" s="41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2"/>
      <c r="AL42" s="42"/>
      <c r="AM42" s="42"/>
      <c r="AN42" s="42"/>
      <c r="AO42" s="42"/>
      <c r="AP42" s="42"/>
      <c r="AQ42" s="42"/>
    </row>
    <row r="43" spans="1:43" s="13" customFormat="1" ht="30.75" customHeight="1" x14ac:dyDescent="0.2">
      <c r="A43" s="40"/>
      <c r="B43" s="40"/>
      <c r="C43" s="40"/>
      <c r="D43" s="40"/>
      <c r="E43" s="40"/>
      <c r="F43" s="40"/>
      <c r="G43" s="40"/>
      <c r="H43" s="40"/>
      <c r="I43" s="41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2"/>
      <c r="AL43" s="42"/>
      <c r="AM43" s="42"/>
      <c r="AN43" s="42"/>
      <c r="AO43" s="42"/>
      <c r="AP43" s="42"/>
      <c r="AQ43" s="42"/>
    </row>
    <row r="44" spans="1:43" s="13" customFormat="1" ht="30.75" customHeight="1" x14ac:dyDescent="0.2">
      <c r="A44" s="40" t="s">
        <v>76</v>
      </c>
      <c r="B44" s="40"/>
      <c r="C44" s="40"/>
      <c r="D44" s="40"/>
      <c r="E44" s="40"/>
      <c r="F44" s="40"/>
      <c r="G44" s="40"/>
      <c r="H44" s="201" t="e">
        <f>+O7</f>
        <v>#REF!</v>
      </c>
      <c r="I44" s="202"/>
      <c r="J44" s="203"/>
      <c r="K44" s="40" t="s">
        <v>77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2"/>
      <c r="AL44" s="42"/>
      <c r="AM44" s="42"/>
      <c r="AN44" s="42"/>
      <c r="AO44" s="42"/>
      <c r="AP44" s="42"/>
      <c r="AQ44" s="42"/>
    </row>
    <row r="45" spans="1:43" s="13" customFormat="1" ht="30.75" customHeight="1" x14ac:dyDescent="0.2">
      <c r="A45" s="40"/>
      <c r="B45" s="40"/>
      <c r="C45" s="40"/>
      <c r="D45" s="40"/>
      <c r="E45" s="40"/>
      <c r="F45" s="40"/>
      <c r="G45" s="40"/>
      <c r="H45" s="40"/>
      <c r="I45" s="41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2"/>
      <c r="AL45" s="42"/>
      <c r="AM45" s="42"/>
      <c r="AN45" s="42"/>
      <c r="AO45" s="42"/>
      <c r="AP45" s="42"/>
      <c r="AQ45" s="42"/>
    </row>
    <row r="46" spans="1:43" s="45" customFormat="1" ht="30.75" customHeight="1" x14ac:dyDescent="0.25">
      <c r="A46" s="43" t="s">
        <v>78</v>
      </c>
      <c r="B46" s="43"/>
      <c r="C46" s="43"/>
      <c r="D46" s="43"/>
      <c r="E46" s="43"/>
      <c r="F46" s="43"/>
      <c r="G46" s="43"/>
      <c r="H46" s="43"/>
      <c r="I46" s="6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79</v>
      </c>
      <c r="U46" s="43"/>
      <c r="V46" s="43"/>
      <c r="W46" s="43"/>
      <c r="X46" s="43"/>
      <c r="Y46" s="43"/>
      <c r="Z46" s="43"/>
      <c r="AA46" s="43"/>
      <c r="AB46" s="63"/>
      <c r="AC46" s="43"/>
      <c r="AD46" s="43"/>
      <c r="AE46" s="43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</row>
    <row r="47" spans="1:43" s="45" customFormat="1" ht="30.75" customHeight="1" x14ac:dyDescent="0.25">
      <c r="A47" s="43"/>
      <c r="B47" s="43"/>
      <c r="C47" s="43"/>
      <c r="D47" s="43"/>
      <c r="E47" s="43"/>
      <c r="F47" s="43"/>
      <c r="G47" s="43"/>
      <c r="H47" s="43"/>
      <c r="I47" s="6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63"/>
      <c r="AC47" s="43"/>
      <c r="AD47" s="43"/>
      <c r="AE47" s="43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</row>
    <row r="48" spans="1:43" s="45" customFormat="1" ht="30.75" customHeight="1" x14ac:dyDescent="0.25">
      <c r="A48" s="43"/>
      <c r="B48" s="43"/>
      <c r="C48" s="43"/>
      <c r="D48" s="43"/>
      <c r="E48" s="187" t="s">
        <v>80</v>
      </c>
      <c r="F48" s="187"/>
      <c r="G48" s="187"/>
      <c r="H48" s="187"/>
      <c r="I48" s="63"/>
      <c r="J48" s="187" t="s">
        <v>81</v>
      </c>
      <c r="K48" s="187"/>
      <c r="L48" s="187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187" t="s">
        <v>80</v>
      </c>
      <c r="Y48" s="187"/>
      <c r="Z48" s="187"/>
      <c r="AA48" s="187"/>
      <c r="AB48" s="63"/>
      <c r="AC48" s="187" t="s">
        <v>81</v>
      </c>
      <c r="AD48" s="187"/>
      <c r="AE48" s="187"/>
      <c r="AF48" s="43"/>
      <c r="AG48" s="43"/>
      <c r="AH48" s="43"/>
      <c r="AI48" s="43"/>
      <c r="AJ48" s="43"/>
      <c r="AK48" s="44"/>
      <c r="AL48" s="44"/>
      <c r="AM48" s="44"/>
      <c r="AN48" s="44"/>
      <c r="AO48" s="44"/>
      <c r="AP48" s="44"/>
      <c r="AQ48" s="44"/>
    </row>
    <row r="49" spans="1:43" s="45" customFormat="1" ht="30.75" customHeight="1" x14ac:dyDescent="0.25">
      <c r="A49" s="187" t="s">
        <v>82</v>
      </c>
      <c r="B49" s="187"/>
      <c r="C49" s="187"/>
      <c r="D49" s="187"/>
      <c r="E49" s="189" t="e">
        <f>+内訳4月!#REF!</f>
        <v>#REF!</v>
      </c>
      <c r="F49" s="190"/>
      <c r="G49" s="190"/>
      <c r="H49" s="191"/>
      <c r="I49" s="63" t="s">
        <v>83</v>
      </c>
      <c r="J49" s="189" t="e">
        <f>$O$7</f>
        <v>#REF!</v>
      </c>
      <c r="K49" s="190"/>
      <c r="L49" s="191"/>
      <c r="M49" s="63" t="s">
        <v>84</v>
      </c>
      <c r="N49" s="184" t="e">
        <f>E49*J49</f>
        <v>#REF!</v>
      </c>
      <c r="O49" s="185"/>
      <c r="P49" s="185"/>
      <c r="Q49" s="186"/>
      <c r="R49" s="43"/>
      <c r="S49" s="43"/>
      <c r="T49" s="187" t="s">
        <v>82</v>
      </c>
      <c r="U49" s="187"/>
      <c r="V49" s="187"/>
      <c r="W49" s="187"/>
      <c r="X49" s="189">
        <f>+内訳4月!K49</f>
        <v>0</v>
      </c>
      <c r="Y49" s="190"/>
      <c r="Z49" s="190"/>
      <c r="AA49" s="191"/>
      <c r="AB49" s="63" t="s">
        <v>83</v>
      </c>
      <c r="AC49" s="189" t="e">
        <f>$O$7</f>
        <v>#REF!</v>
      </c>
      <c r="AD49" s="190"/>
      <c r="AE49" s="191"/>
      <c r="AF49" s="63" t="s">
        <v>84</v>
      </c>
      <c r="AG49" s="184" t="e">
        <f>X49*AC49</f>
        <v>#REF!</v>
      </c>
      <c r="AH49" s="185"/>
      <c r="AI49" s="185"/>
      <c r="AJ49" s="186"/>
      <c r="AK49" s="44"/>
      <c r="AL49" s="44"/>
      <c r="AM49" s="44"/>
      <c r="AN49" s="44"/>
      <c r="AO49" s="44"/>
      <c r="AP49" s="44"/>
      <c r="AQ49" s="44"/>
    </row>
    <row r="50" spans="1:43" s="45" customFormat="1" ht="30.75" customHeight="1" x14ac:dyDescent="0.25">
      <c r="A50" s="187" t="s">
        <v>85</v>
      </c>
      <c r="B50" s="187"/>
      <c r="C50" s="187"/>
      <c r="D50" s="187"/>
      <c r="E50" s="189" t="e">
        <f>+内訳4月!#REF!</f>
        <v>#REF!</v>
      </c>
      <c r="F50" s="190"/>
      <c r="G50" s="190"/>
      <c r="H50" s="191"/>
      <c r="I50" s="63" t="s">
        <v>83</v>
      </c>
      <c r="J50" s="189" t="e">
        <f>$O$7</f>
        <v>#REF!</v>
      </c>
      <c r="K50" s="190"/>
      <c r="L50" s="191"/>
      <c r="M50" s="63" t="s">
        <v>84</v>
      </c>
      <c r="N50" s="184" t="e">
        <f t="shared" ref="N50:N52" si="11">E50*J50</f>
        <v>#REF!</v>
      </c>
      <c r="O50" s="185"/>
      <c r="P50" s="185"/>
      <c r="Q50" s="186"/>
      <c r="R50" s="43"/>
      <c r="S50" s="43"/>
      <c r="T50" s="187" t="s">
        <v>85</v>
      </c>
      <c r="U50" s="187"/>
      <c r="V50" s="187"/>
      <c r="W50" s="187"/>
      <c r="X50" s="189">
        <f>+内訳4月!K50</f>
        <v>0</v>
      </c>
      <c r="Y50" s="190"/>
      <c r="Z50" s="190"/>
      <c r="AA50" s="191"/>
      <c r="AB50" s="63" t="s">
        <v>83</v>
      </c>
      <c r="AC50" s="189" t="e">
        <f>$O$7</f>
        <v>#REF!</v>
      </c>
      <c r="AD50" s="190"/>
      <c r="AE50" s="191"/>
      <c r="AF50" s="63" t="s">
        <v>84</v>
      </c>
      <c r="AG50" s="184" t="e">
        <f t="shared" ref="AG50:AG52" si="12">X50*AC50</f>
        <v>#REF!</v>
      </c>
      <c r="AH50" s="185"/>
      <c r="AI50" s="185"/>
      <c r="AJ50" s="186"/>
      <c r="AK50" s="44"/>
      <c r="AL50" s="44"/>
      <c r="AM50" s="44"/>
      <c r="AN50" s="44"/>
      <c r="AO50" s="44"/>
      <c r="AP50" s="44"/>
      <c r="AQ50" s="44"/>
    </row>
    <row r="51" spans="1:43" s="45" customFormat="1" ht="30.75" customHeight="1" x14ac:dyDescent="0.25">
      <c r="A51" s="187" t="s">
        <v>86</v>
      </c>
      <c r="B51" s="187"/>
      <c r="C51" s="187"/>
      <c r="D51" s="187"/>
      <c r="E51" s="189" t="e">
        <f>+内訳4月!#REF!</f>
        <v>#REF!</v>
      </c>
      <c r="F51" s="190"/>
      <c r="G51" s="190"/>
      <c r="H51" s="191"/>
      <c r="I51" s="63" t="s">
        <v>83</v>
      </c>
      <c r="J51" s="189" t="e">
        <f>$O$7</f>
        <v>#REF!</v>
      </c>
      <c r="K51" s="190"/>
      <c r="L51" s="191"/>
      <c r="M51" s="63" t="s">
        <v>84</v>
      </c>
      <c r="N51" s="184" t="e">
        <f t="shared" si="11"/>
        <v>#REF!</v>
      </c>
      <c r="O51" s="185"/>
      <c r="P51" s="185"/>
      <c r="Q51" s="186"/>
      <c r="R51" s="43"/>
      <c r="S51" s="43"/>
      <c r="T51" s="187" t="s">
        <v>86</v>
      </c>
      <c r="U51" s="187"/>
      <c r="V51" s="187"/>
      <c r="W51" s="187"/>
      <c r="X51" s="189">
        <f>+内訳4月!K51</f>
        <v>0</v>
      </c>
      <c r="Y51" s="190"/>
      <c r="Z51" s="190"/>
      <c r="AA51" s="191"/>
      <c r="AB51" s="63" t="s">
        <v>83</v>
      </c>
      <c r="AC51" s="189" t="e">
        <f>$O$7</f>
        <v>#REF!</v>
      </c>
      <c r="AD51" s="190"/>
      <c r="AE51" s="191"/>
      <c r="AF51" s="63" t="s">
        <v>84</v>
      </c>
      <c r="AG51" s="184" t="e">
        <f t="shared" si="12"/>
        <v>#REF!</v>
      </c>
      <c r="AH51" s="185"/>
      <c r="AI51" s="185"/>
      <c r="AJ51" s="186"/>
      <c r="AK51" s="44"/>
      <c r="AL51" s="44"/>
      <c r="AM51" s="44"/>
      <c r="AN51" s="44"/>
      <c r="AO51" s="44"/>
      <c r="AP51" s="44"/>
      <c r="AQ51" s="44"/>
    </row>
    <row r="52" spans="1:43" s="45" customFormat="1" ht="30.75" customHeight="1" x14ac:dyDescent="0.25">
      <c r="A52" s="187" t="s">
        <v>87</v>
      </c>
      <c r="B52" s="187"/>
      <c r="C52" s="187"/>
      <c r="D52" s="187"/>
      <c r="E52" s="189" t="e">
        <f>+内訳4月!#REF!</f>
        <v>#REF!</v>
      </c>
      <c r="F52" s="190"/>
      <c r="G52" s="190"/>
      <c r="H52" s="191"/>
      <c r="I52" s="63" t="s">
        <v>83</v>
      </c>
      <c r="J52" s="189" t="e">
        <f>$O$7</f>
        <v>#REF!</v>
      </c>
      <c r="K52" s="190"/>
      <c r="L52" s="191"/>
      <c r="M52" s="63" t="s">
        <v>84</v>
      </c>
      <c r="N52" s="184" t="e">
        <f t="shared" si="11"/>
        <v>#REF!</v>
      </c>
      <c r="O52" s="185"/>
      <c r="P52" s="185"/>
      <c r="Q52" s="186"/>
      <c r="R52" s="43"/>
      <c r="S52" s="43"/>
      <c r="T52" s="187" t="s">
        <v>87</v>
      </c>
      <c r="U52" s="187"/>
      <c r="V52" s="187"/>
      <c r="W52" s="187"/>
      <c r="X52" s="189">
        <f>+内訳4月!K52</f>
        <v>0</v>
      </c>
      <c r="Y52" s="190"/>
      <c r="Z52" s="190"/>
      <c r="AA52" s="191"/>
      <c r="AB52" s="63" t="s">
        <v>83</v>
      </c>
      <c r="AC52" s="189" t="e">
        <f>$O$7</f>
        <v>#REF!</v>
      </c>
      <c r="AD52" s="190"/>
      <c r="AE52" s="191"/>
      <c r="AF52" s="63" t="s">
        <v>84</v>
      </c>
      <c r="AG52" s="184" t="e">
        <f t="shared" si="12"/>
        <v>#REF!</v>
      </c>
      <c r="AH52" s="185"/>
      <c r="AI52" s="185"/>
      <c r="AJ52" s="186"/>
      <c r="AK52" s="44"/>
      <c r="AL52" s="44"/>
      <c r="AM52" s="44"/>
      <c r="AN52" s="44"/>
      <c r="AO52" s="44"/>
      <c r="AP52" s="44"/>
      <c r="AQ52" s="44"/>
    </row>
    <row r="53" spans="1:43" s="45" customFormat="1" ht="30.75" customHeight="1" x14ac:dyDescent="0.25">
      <c r="A53" s="43"/>
      <c r="B53" s="43"/>
      <c r="C53" s="43"/>
      <c r="D53" s="43"/>
      <c r="E53" s="43"/>
      <c r="F53" s="43"/>
      <c r="G53" s="43"/>
      <c r="H53" s="43"/>
      <c r="I53" s="6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4"/>
      <c r="AL53" s="44"/>
      <c r="AM53" s="44"/>
      <c r="AN53" s="44"/>
      <c r="AO53" s="44"/>
      <c r="AP53" s="44"/>
      <c r="AQ53" s="44"/>
    </row>
    <row r="54" spans="1:43" s="45" customFormat="1" ht="30.75" customHeight="1" x14ac:dyDescent="0.25">
      <c r="A54" s="43" t="s">
        <v>45</v>
      </c>
      <c r="B54" s="43"/>
      <c r="C54" s="43"/>
      <c r="D54" s="43"/>
      <c r="E54" s="43"/>
      <c r="F54" s="43"/>
      <c r="G54" s="43"/>
      <c r="H54" s="43"/>
      <c r="I54" s="6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4"/>
      <c r="AL54" s="44"/>
      <c r="AM54" s="44"/>
      <c r="AN54" s="44"/>
      <c r="AO54" s="44"/>
      <c r="AP54" s="44"/>
      <c r="AQ54" s="44"/>
    </row>
    <row r="55" spans="1:43" s="45" customFormat="1" ht="30.75" customHeight="1" x14ac:dyDescent="0.25">
      <c r="A55" s="43"/>
      <c r="B55" s="43"/>
      <c r="C55" s="43"/>
      <c r="D55" s="43"/>
      <c r="E55" s="187" t="s">
        <v>80</v>
      </c>
      <c r="F55" s="187"/>
      <c r="G55" s="187"/>
      <c r="H55" s="187"/>
      <c r="I55" s="63"/>
      <c r="J55" s="187" t="s">
        <v>88</v>
      </c>
      <c r="K55" s="187"/>
      <c r="L55" s="187"/>
      <c r="M55" s="187"/>
      <c r="N55" s="187"/>
      <c r="O55" s="187"/>
      <c r="P55" s="187"/>
      <c r="Q55" s="187"/>
      <c r="R55" s="187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4"/>
      <c r="AL55" s="44"/>
      <c r="AM55" s="44"/>
      <c r="AN55" s="44"/>
      <c r="AO55" s="44"/>
      <c r="AP55" s="44"/>
      <c r="AQ55" s="44"/>
    </row>
    <row r="56" spans="1:43" s="45" customFormat="1" ht="30.75" customHeight="1" x14ac:dyDescent="0.25">
      <c r="A56" s="43"/>
      <c r="B56" s="43"/>
      <c r="C56" s="43"/>
      <c r="D56" s="43"/>
      <c r="E56" s="187"/>
      <c r="F56" s="187"/>
      <c r="G56" s="187"/>
      <c r="H56" s="187"/>
      <c r="I56" s="63"/>
      <c r="J56" s="63"/>
      <c r="K56" s="63"/>
      <c r="L56" s="63"/>
      <c r="M56" s="63"/>
      <c r="N56" s="63"/>
      <c r="O56" s="187" t="s">
        <v>81</v>
      </c>
      <c r="P56" s="187"/>
      <c r="Q56" s="187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4"/>
      <c r="AL56" s="44"/>
      <c r="AM56" s="44"/>
      <c r="AN56" s="44"/>
      <c r="AO56" s="44"/>
      <c r="AP56" s="44"/>
      <c r="AQ56" s="44"/>
    </row>
    <row r="57" spans="1:43" s="45" customFormat="1" ht="30.75" customHeight="1" x14ac:dyDescent="0.25">
      <c r="A57" s="187" t="s">
        <v>89</v>
      </c>
      <c r="B57" s="187"/>
      <c r="C57" s="187"/>
      <c r="D57" s="187"/>
      <c r="E57" s="189" t="e">
        <f>+内訳4月!#REF!</f>
        <v>#REF!</v>
      </c>
      <c r="F57" s="190"/>
      <c r="G57" s="190"/>
      <c r="H57" s="191"/>
      <c r="I57" s="63" t="s">
        <v>90</v>
      </c>
      <c r="J57" s="43" t="s">
        <v>91</v>
      </c>
      <c r="K57" s="189" t="e">
        <f>+内訳4月!#REF!</f>
        <v>#REF!</v>
      </c>
      <c r="L57" s="190"/>
      <c r="M57" s="191"/>
      <c r="N57" s="43" t="s">
        <v>83</v>
      </c>
      <c r="O57" s="189" t="e">
        <f>$O$7</f>
        <v>#REF!</v>
      </c>
      <c r="P57" s="190"/>
      <c r="Q57" s="191"/>
      <c r="R57" s="43" t="s">
        <v>92</v>
      </c>
      <c r="S57" s="63" t="s">
        <v>84</v>
      </c>
      <c r="T57" s="184" t="e">
        <f>E57+(K57*O57)</f>
        <v>#REF!</v>
      </c>
      <c r="U57" s="185"/>
      <c r="V57" s="185"/>
      <c r="W57" s="186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4"/>
      <c r="AL57" s="44"/>
      <c r="AM57" s="44"/>
      <c r="AN57" s="44"/>
      <c r="AO57" s="44"/>
      <c r="AP57" s="44"/>
      <c r="AQ57" s="44"/>
    </row>
    <row r="58" spans="1:43" s="45" customFormat="1" ht="30.75" customHeight="1" x14ac:dyDescent="0.25">
      <c r="A58" s="43"/>
      <c r="B58" s="43"/>
      <c r="C58" s="43"/>
      <c r="D58" s="43"/>
      <c r="E58" s="43"/>
      <c r="F58" s="43"/>
      <c r="G58" s="43"/>
      <c r="H58" s="43"/>
      <c r="I58" s="6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4"/>
      <c r="AL58" s="44"/>
      <c r="AM58" s="44"/>
      <c r="AN58" s="44"/>
      <c r="AO58" s="44"/>
      <c r="AP58" s="44"/>
      <c r="AQ58" s="44"/>
    </row>
    <row r="59" spans="1:43" s="45" customFormat="1" ht="30.75" customHeight="1" x14ac:dyDescent="0.25">
      <c r="A59" s="43" t="s">
        <v>93</v>
      </c>
      <c r="B59" s="43"/>
      <c r="C59" s="43"/>
      <c r="D59" s="43"/>
      <c r="E59" s="43"/>
      <c r="F59" s="43"/>
      <c r="G59" s="43"/>
      <c r="H59" s="43"/>
      <c r="I59" s="6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4"/>
      <c r="AL59" s="44"/>
      <c r="AM59" s="44"/>
      <c r="AN59" s="44"/>
      <c r="AO59" s="44"/>
      <c r="AP59" s="44"/>
      <c r="AQ59" s="44"/>
    </row>
    <row r="60" spans="1:43" s="45" customFormat="1" ht="30.75" customHeight="1" x14ac:dyDescent="0.25">
      <c r="A60" s="43"/>
      <c r="B60" s="43"/>
      <c r="C60" s="43"/>
      <c r="D60" s="43"/>
      <c r="E60" s="187" t="s">
        <v>80</v>
      </c>
      <c r="F60" s="187"/>
      <c r="G60" s="187"/>
      <c r="H60" s="187"/>
      <c r="I60" s="63"/>
      <c r="J60" s="187" t="s">
        <v>88</v>
      </c>
      <c r="K60" s="187"/>
      <c r="L60" s="187"/>
      <c r="M60" s="187"/>
      <c r="N60" s="187"/>
      <c r="O60" s="187"/>
      <c r="P60" s="187"/>
      <c r="Q60" s="187"/>
      <c r="R60" s="187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4"/>
      <c r="AL60" s="44"/>
      <c r="AM60" s="44"/>
      <c r="AN60" s="44"/>
      <c r="AO60" s="44"/>
      <c r="AP60" s="44"/>
      <c r="AQ60" s="44"/>
    </row>
    <row r="61" spans="1:43" s="45" customFormat="1" ht="30.75" customHeight="1" x14ac:dyDescent="0.25">
      <c r="A61" s="43"/>
      <c r="B61" s="43"/>
      <c r="C61" s="43"/>
      <c r="D61" s="43"/>
      <c r="E61" s="187"/>
      <c r="F61" s="187"/>
      <c r="G61" s="187"/>
      <c r="H61" s="187"/>
      <c r="I61" s="63"/>
      <c r="J61" s="63"/>
      <c r="K61" s="63"/>
      <c r="L61" s="63"/>
      <c r="M61" s="63"/>
      <c r="N61" s="63"/>
      <c r="O61" s="187" t="s">
        <v>81</v>
      </c>
      <c r="P61" s="187"/>
      <c r="Q61" s="187"/>
      <c r="R61" s="43"/>
      <c r="S61" s="43"/>
      <c r="T61" s="187" t="s">
        <v>94</v>
      </c>
      <c r="U61" s="187"/>
      <c r="V61" s="187"/>
      <c r="W61" s="187"/>
      <c r="X61" s="187"/>
      <c r="Y61" s="187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4"/>
      <c r="AL61" s="44"/>
      <c r="AM61" s="44"/>
      <c r="AN61" s="44"/>
      <c r="AO61" s="44"/>
      <c r="AP61" s="44"/>
      <c r="AQ61" s="44"/>
    </row>
    <row r="62" spans="1:43" s="45" customFormat="1" ht="30.75" customHeight="1" x14ac:dyDescent="0.25">
      <c r="A62" s="187" t="s">
        <v>89</v>
      </c>
      <c r="B62" s="187"/>
      <c r="C62" s="187"/>
      <c r="D62" s="187"/>
      <c r="E62" s="189" t="e">
        <f>+内訳4月!#REF!</f>
        <v>#REF!</v>
      </c>
      <c r="F62" s="190"/>
      <c r="G62" s="190"/>
      <c r="H62" s="191"/>
      <c r="I62" s="63" t="s">
        <v>90</v>
      </c>
      <c r="J62" s="43" t="s">
        <v>91</v>
      </c>
      <c r="K62" s="189" t="e">
        <f>内訳4月!#REF!</f>
        <v>#REF!</v>
      </c>
      <c r="L62" s="190"/>
      <c r="M62" s="191"/>
      <c r="N62" s="43" t="s">
        <v>83</v>
      </c>
      <c r="O62" s="189" t="e">
        <f>$O$7</f>
        <v>#REF!</v>
      </c>
      <c r="P62" s="190"/>
      <c r="Q62" s="191"/>
      <c r="R62" s="43" t="s">
        <v>92</v>
      </c>
      <c r="S62" s="43" t="s">
        <v>95</v>
      </c>
      <c r="T62" s="189">
        <f>+AO20</f>
        <v>53</v>
      </c>
      <c r="U62" s="190"/>
      <c r="V62" s="190"/>
      <c r="W62" s="190"/>
      <c r="X62" s="190"/>
      <c r="Y62" s="191"/>
      <c r="Z62" s="63" t="s">
        <v>84</v>
      </c>
      <c r="AA62" s="184" t="e">
        <f>ROUNDDOWN((E62+(K62*O62))/T62,-1)</f>
        <v>#REF!</v>
      </c>
      <c r="AB62" s="185"/>
      <c r="AC62" s="185"/>
      <c r="AD62" s="186"/>
      <c r="AE62" s="43"/>
      <c r="AF62" s="43"/>
      <c r="AG62" s="43"/>
      <c r="AH62" s="43"/>
      <c r="AI62" s="43"/>
      <c r="AJ62" s="43"/>
      <c r="AK62" s="44"/>
      <c r="AL62" s="44"/>
      <c r="AM62" s="44"/>
      <c r="AN62" s="44"/>
      <c r="AO62" s="44"/>
      <c r="AP62" s="44"/>
      <c r="AQ62" s="44"/>
    </row>
    <row r="63" spans="1:43" s="45" customFormat="1" ht="30.75" customHeight="1" x14ac:dyDescent="0.25">
      <c r="A63" s="43"/>
      <c r="B63" s="43"/>
      <c r="C63" s="43"/>
      <c r="D63" s="43"/>
      <c r="E63" s="43"/>
      <c r="F63" s="43"/>
      <c r="G63" s="43"/>
      <c r="H63" s="43"/>
      <c r="I63" s="6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4"/>
      <c r="AL63" s="44"/>
      <c r="AM63" s="44"/>
      <c r="AN63" s="44"/>
      <c r="AO63" s="44"/>
      <c r="AP63" s="44"/>
      <c r="AQ63" s="44"/>
    </row>
    <row r="64" spans="1:43" s="45" customFormat="1" ht="30.75" customHeight="1" x14ac:dyDescent="0.25">
      <c r="A64" s="43" t="s">
        <v>96</v>
      </c>
      <c r="B64" s="43"/>
      <c r="C64" s="43"/>
      <c r="D64" s="43"/>
      <c r="E64" s="43"/>
      <c r="F64" s="43"/>
      <c r="G64" s="43"/>
      <c r="H64" s="43"/>
      <c r="I64" s="6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4"/>
      <c r="AL64" s="44"/>
      <c r="AM64" s="44"/>
      <c r="AN64" s="44"/>
      <c r="AO64" s="44"/>
      <c r="AP64" s="44"/>
      <c r="AQ64" s="44"/>
    </row>
    <row r="65" spans="1:43" s="45" customFormat="1" ht="30.75" customHeight="1" x14ac:dyDescent="0.25">
      <c r="A65" s="43"/>
      <c r="B65" s="43"/>
      <c r="C65" s="43"/>
      <c r="D65" s="43"/>
      <c r="E65" s="187" t="s">
        <v>80</v>
      </c>
      <c r="F65" s="187"/>
      <c r="G65" s="187"/>
      <c r="H65" s="187"/>
      <c r="I65" s="63"/>
      <c r="J65" s="187" t="s">
        <v>88</v>
      </c>
      <c r="K65" s="187"/>
      <c r="L65" s="187"/>
      <c r="M65" s="187"/>
      <c r="N65" s="187"/>
      <c r="O65" s="187"/>
      <c r="P65" s="187"/>
      <c r="Q65" s="187"/>
      <c r="R65" s="187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4"/>
      <c r="AL65" s="44"/>
      <c r="AM65" s="44"/>
      <c r="AN65" s="44"/>
      <c r="AO65" s="44"/>
      <c r="AP65" s="44"/>
      <c r="AQ65" s="44"/>
    </row>
    <row r="66" spans="1:43" s="45" customFormat="1" ht="30.75" customHeight="1" x14ac:dyDescent="0.25">
      <c r="A66" s="43"/>
      <c r="B66" s="43"/>
      <c r="C66" s="43"/>
      <c r="D66" s="43"/>
      <c r="E66" s="187"/>
      <c r="F66" s="187"/>
      <c r="G66" s="187"/>
      <c r="H66" s="187"/>
      <c r="I66" s="63"/>
      <c r="J66" s="63"/>
      <c r="K66" s="63"/>
      <c r="L66" s="63"/>
      <c r="M66" s="63"/>
      <c r="N66" s="63"/>
      <c r="O66" s="187" t="s">
        <v>81</v>
      </c>
      <c r="P66" s="187"/>
      <c r="Q66" s="187"/>
      <c r="R66" s="43"/>
      <c r="S66" s="43"/>
      <c r="T66" s="187" t="s">
        <v>94</v>
      </c>
      <c r="U66" s="187"/>
      <c r="V66" s="187"/>
      <c r="W66" s="187"/>
      <c r="X66" s="187"/>
      <c r="Y66" s="187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4"/>
      <c r="AL66" s="44"/>
      <c r="AM66" s="44"/>
      <c r="AN66" s="44"/>
      <c r="AO66" s="44"/>
      <c r="AP66" s="44"/>
      <c r="AQ66" s="44"/>
    </row>
    <row r="67" spans="1:43" s="45" customFormat="1" ht="30.75" customHeight="1" x14ac:dyDescent="0.25">
      <c r="A67" s="187" t="s">
        <v>89</v>
      </c>
      <c r="B67" s="187"/>
      <c r="C67" s="187"/>
      <c r="D67" s="187"/>
      <c r="E67" s="189" t="e">
        <f>+内訳4月!#REF!</f>
        <v>#REF!</v>
      </c>
      <c r="F67" s="190"/>
      <c r="G67" s="190"/>
      <c r="H67" s="191"/>
      <c r="I67" s="63" t="s">
        <v>90</v>
      </c>
      <c r="J67" s="43" t="s">
        <v>91</v>
      </c>
      <c r="K67" s="189">
        <v>460</v>
      </c>
      <c r="L67" s="190"/>
      <c r="M67" s="191"/>
      <c r="N67" s="43" t="s">
        <v>83</v>
      </c>
      <c r="O67" s="189" t="e">
        <f>$O$7</f>
        <v>#REF!</v>
      </c>
      <c r="P67" s="190"/>
      <c r="Q67" s="191"/>
      <c r="R67" s="43" t="s">
        <v>92</v>
      </c>
      <c r="S67" s="43" t="s">
        <v>95</v>
      </c>
      <c r="T67" s="189">
        <f>+T62</f>
        <v>53</v>
      </c>
      <c r="U67" s="190"/>
      <c r="V67" s="190"/>
      <c r="W67" s="190"/>
      <c r="X67" s="190"/>
      <c r="Y67" s="191"/>
      <c r="Z67" s="63" t="s">
        <v>84</v>
      </c>
      <c r="AA67" s="184" t="e">
        <f>ROUNDDOWN((E67+(K67*O67))/T67,-1)</f>
        <v>#REF!</v>
      </c>
      <c r="AB67" s="185"/>
      <c r="AC67" s="185"/>
      <c r="AD67" s="186"/>
      <c r="AE67" s="43"/>
      <c r="AF67" s="43"/>
      <c r="AG67" s="43"/>
      <c r="AH67" s="43"/>
      <c r="AI67" s="43"/>
      <c r="AJ67" s="43"/>
      <c r="AK67" s="44"/>
      <c r="AL67" s="44"/>
      <c r="AM67" s="44"/>
      <c r="AN67" s="44"/>
      <c r="AO67" s="44"/>
      <c r="AP67" s="44"/>
      <c r="AQ67" s="44"/>
    </row>
    <row r="68" spans="1:43" s="45" customFormat="1" ht="30.75" customHeight="1" x14ac:dyDescent="0.25">
      <c r="A68" s="43"/>
      <c r="B68" s="43"/>
      <c r="C68" s="43"/>
      <c r="D68" s="43"/>
      <c r="E68" s="43"/>
      <c r="F68" s="43"/>
      <c r="G68" s="43"/>
      <c r="H68" s="43"/>
      <c r="I68" s="6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4"/>
      <c r="AL68" s="44"/>
      <c r="AM68" s="44"/>
      <c r="AN68" s="44"/>
      <c r="AO68" s="44"/>
      <c r="AP68" s="44"/>
      <c r="AQ68" s="44"/>
    </row>
    <row r="69" spans="1:43" s="45" customFormat="1" ht="30.75" customHeight="1" x14ac:dyDescent="0.25">
      <c r="A69" s="43" t="s">
        <v>46</v>
      </c>
      <c r="B69" s="43"/>
      <c r="C69" s="43"/>
      <c r="D69" s="43"/>
      <c r="E69" s="43"/>
      <c r="F69" s="43"/>
      <c r="G69" s="43"/>
      <c r="H69" s="43"/>
      <c r="I69" s="6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4"/>
      <c r="AL69" s="44"/>
      <c r="AM69" s="44"/>
      <c r="AN69" s="44"/>
      <c r="AO69" s="44"/>
      <c r="AP69" s="44"/>
      <c r="AQ69" s="44"/>
    </row>
    <row r="70" spans="1:43" s="45" customFormat="1" ht="30.75" customHeight="1" x14ac:dyDescent="0.25">
      <c r="A70" s="43"/>
      <c r="B70" s="43"/>
      <c r="C70" s="43"/>
      <c r="D70" s="43"/>
      <c r="E70" s="187" t="s">
        <v>80</v>
      </c>
      <c r="F70" s="187"/>
      <c r="G70" s="187"/>
      <c r="H70" s="187"/>
      <c r="I70" s="63"/>
      <c r="J70" s="187" t="s">
        <v>88</v>
      </c>
      <c r="K70" s="187"/>
      <c r="L70" s="187"/>
      <c r="M70" s="187"/>
      <c r="N70" s="187"/>
      <c r="O70" s="187"/>
      <c r="P70" s="187"/>
      <c r="Q70" s="187"/>
      <c r="R70" s="187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4"/>
      <c r="AL70" s="44"/>
      <c r="AM70" s="44"/>
      <c r="AN70" s="44"/>
      <c r="AO70" s="44"/>
      <c r="AP70" s="44"/>
      <c r="AQ70" s="44"/>
    </row>
    <row r="71" spans="1:43" s="45" customFormat="1" ht="30.75" customHeight="1" x14ac:dyDescent="0.25">
      <c r="A71" s="43"/>
      <c r="B71" s="43"/>
      <c r="C71" s="43"/>
      <c r="D71" s="43"/>
      <c r="E71" s="187"/>
      <c r="F71" s="187"/>
      <c r="G71" s="187"/>
      <c r="H71" s="187"/>
      <c r="I71" s="63"/>
      <c r="J71" s="63"/>
      <c r="K71" s="63"/>
      <c r="L71" s="63"/>
      <c r="M71" s="63"/>
      <c r="N71" s="63"/>
      <c r="O71" s="187" t="s">
        <v>81</v>
      </c>
      <c r="P71" s="187"/>
      <c r="Q71" s="187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4"/>
      <c r="AL71" s="44"/>
      <c r="AM71" s="44"/>
      <c r="AN71" s="44"/>
      <c r="AO71" s="44"/>
      <c r="AP71" s="44"/>
      <c r="AQ71" s="44"/>
    </row>
    <row r="72" spans="1:43" s="45" customFormat="1" ht="30.75" customHeight="1" x14ac:dyDescent="0.25">
      <c r="A72" s="187" t="s">
        <v>89</v>
      </c>
      <c r="B72" s="187"/>
      <c r="C72" s="187"/>
      <c r="D72" s="187"/>
      <c r="E72" s="189" t="e">
        <f>+内訳4月!#REF!</f>
        <v>#REF!</v>
      </c>
      <c r="F72" s="190"/>
      <c r="G72" s="190"/>
      <c r="H72" s="191"/>
      <c r="I72" s="63" t="s">
        <v>90</v>
      </c>
      <c r="J72" s="43" t="s">
        <v>91</v>
      </c>
      <c r="K72" s="189">
        <v>60</v>
      </c>
      <c r="L72" s="190"/>
      <c r="M72" s="191"/>
      <c r="N72" s="43" t="s">
        <v>83</v>
      </c>
      <c r="O72" s="189" t="e">
        <f>$O$7</f>
        <v>#REF!</v>
      </c>
      <c r="P72" s="190"/>
      <c r="Q72" s="191"/>
      <c r="R72" s="43" t="s">
        <v>92</v>
      </c>
      <c r="S72" s="63" t="s">
        <v>84</v>
      </c>
      <c r="T72" s="184" t="e">
        <f>E72+(K72*O72)</f>
        <v>#REF!</v>
      </c>
      <c r="U72" s="185"/>
      <c r="V72" s="185"/>
      <c r="W72" s="186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4"/>
      <c r="AL72" s="44"/>
      <c r="AM72" s="44"/>
      <c r="AN72" s="44"/>
      <c r="AO72" s="44"/>
      <c r="AP72" s="44"/>
      <c r="AQ72" s="44"/>
    </row>
    <row r="73" spans="1:43" s="45" customFormat="1" ht="30.75" customHeight="1" x14ac:dyDescent="0.25">
      <c r="A73" s="43"/>
      <c r="B73" s="43"/>
      <c r="C73" s="43"/>
      <c r="D73" s="43"/>
      <c r="E73" s="43"/>
      <c r="F73" s="43"/>
      <c r="G73" s="43"/>
      <c r="H73" s="43"/>
      <c r="I73" s="6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4"/>
      <c r="AL73" s="44"/>
      <c r="AM73" s="44"/>
      <c r="AN73" s="44"/>
      <c r="AO73" s="44"/>
      <c r="AP73" s="44"/>
      <c r="AQ73" s="44"/>
    </row>
    <row r="74" spans="1:43" s="45" customFormat="1" ht="30.75" customHeight="1" x14ac:dyDescent="0.25">
      <c r="A74" s="43" t="s">
        <v>33</v>
      </c>
      <c r="B74" s="43"/>
      <c r="C74" s="43"/>
      <c r="D74" s="43"/>
      <c r="E74" s="43"/>
      <c r="F74" s="43"/>
      <c r="G74" s="43"/>
      <c r="H74" s="43"/>
      <c r="I74" s="6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4"/>
      <c r="AL74" s="44"/>
      <c r="AM74" s="44"/>
      <c r="AN74" s="44"/>
      <c r="AO74" s="44"/>
      <c r="AP74" s="44"/>
      <c r="AQ74" s="44"/>
    </row>
    <row r="75" spans="1:43" s="45" customFormat="1" ht="30.75" customHeight="1" x14ac:dyDescent="0.25">
      <c r="A75" s="43"/>
      <c r="B75" s="43"/>
      <c r="C75" s="43"/>
      <c r="D75" s="43"/>
      <c r="E75" s="187" t="s">
        <v>80</v>
      </c>
      <c r="F75" s="187"/>
      <c r="G75" s="187"/>
      <c r="H75" s="187"/>
      <c r="I75" s="63"/>
      <c r="J75" s="187" t="s">
        <v>97</v>
      </c>
      <c r="K75" s="187"/>
      <c r="L75" s="187"/>
      <c r="M75" s="187"/>
      <c r="N75" s="187"/>
      <c r="O75" s="187"/>
      <c r="P75" s="187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4"/>
      <c r="AL75" s="44"/>
      <c r="AM75" s="44"/>
      <c r="AN75" s="44"/>
      <c r="AO75" s="44"/>
      <c r="AP75" s="44"/>
      <c r="AQ75" s="44"/>
    </row>
    <row r="76" spans="1:43" s="45" customFormat="1" ht="30.75" customHeight="1" x14ac:dyDescent="0.25">
      <c r="A76" s="43"/>
      <c r="B76" s="43"/>
      <c r="C76" s="43"/>
      <c r="D76" s="43"/>
      <c r="E76" s="187"/>
      <c r="F76" s="187"/>
      <c r="G76" s="187"/>
      <c r="H76" s="187"/>
      <c r="I76" s="63"/>
      <c r="J76" s="188"/>
      <c r="K76" s="188"/>
      <c r="L76" s="188"/>
      <c r="M76" s="188"/>
      <c r="N76" s="188"/>
      <c r="O76" s="188"/>
      <c r="P76" s="188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4"/>
      <c r="AL76" s="44"/>
      <c r="AM76" s="44"/>
      <c r="AN76" s="44"/>
      <c r="AO76" s="44"/>
      <c r="AP76" s="44"/>
      <c r="AQ76" s="44"/>
    </row>
    <row r="77" spans="1:43" s="45" customFormat="1" ht="30.75" customHeight="1" x14ac:dyDescent="0.25">
      <c r="A77" s="187" t="s">
        <v>89</v>
      </c>
      <c r="B77" s="187"/>
      <c r="C77" s="187"/>
      <c r="D77" s="187"/>
      <c r="E77" s="189" t="e">
        <f>+内訳4月!#REF!</f>
        <v>#REF!</v>
      </c>
      <c r="F77" s="190"/>
      <c r="G77" s="190"/>
      <c r="H77" s="191"/>
      <c r="I77" s="63" t="s">
        <v>95</v>
      </c>
      <c r="J77" s="189">
        <f>AO20</f>
        <v>53</v>
      </c>
      <c r="K77" s="190"/>
      <c r="L77" s="190"/>
      <c r="M77" s="190"/>
      <c r="N77" s="190"/>
      <c r="O77" s="190"/>
      <c r="P77" s="191"/>
      <c r="Q77" s="43"/>
      <c r="R77" s="43"/>
      <c r="S77" s="63" t="s">
        <v>84</v>
      </c>
      <c r="T77" s="184" t="e">
        <f>ROUNDDOWN(E77/J77,-1)</f>
        <v>#REF!</v>
      </c>
      <c r="U77" s="185"/>
      <c r="V77" s="185"/>
      <c r="W77" s="186"/>
      <c r="X77" s="43"/>
      <c r="Y77" s="43" t="s">
        <v>98</v>
      </c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4"/>
      <c r="AL77" s="44"/>
      <c r="AM77" s="44"/>
      <c r="AN77" s="44"/>
      <c r="AO77" s="44"/>
      <c r="AP77" s="44"/>
      <c r="AQ77" s="44"/>
    </row>
    <row r="78" spans="1:43" s="45" customFormat="1" ht="30.75" customHeight="1" x14ac:dyDescent="0.25">
      <c r="A78" s="43"/>
      <c r="B78" s="43"/>
      <c r="C78" s="43"/>
      <c r="D78" s="43"/>
      <c r="E78" s="43"/>
      <c r="F78" s="43"/>
      <c r="G78" s="43"/>
      <c r="H78" s="43"/>
      <c r="I78" s="6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4"/>
      <c r="AL78" s="44"/>
      <c r="AM78" s="44"/>
      <c r="AN78" s="44"/>
      <c r="AO78" s="44"/>
      <c r="AP78" s="44"/>
      <c r="AQ78" s="44"/>
    </row>
    <row r="79" spans="1:43" s="45" customFormat="1" ht="30.75" customHeight="1" x14ac:dyDescent="0.25">
      <c r="A79" s="43" t="s">
        <v>128</v>
      </c>
      <c r="B79" s="43"/>
      <c r="C79" s="43"/>
      <c r="D79" s="43"/>
      <c r="E79" s="43"/>
      <c r="F79" s="43"/>
      <c r="G79" s="43"/>
      <c r="H79" s="43"/>
      <c r="I79" s="6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4"/>
      <c r="AL79" s="44"/>
      <c r="AM79" s="44"/>
      <c r="AN79" s="44"/>
      <c r="AO79" s="44"/>
      <c r="AP79" s="44"/>
      <c r="AQ79" s="44"/>
    </row>
    <row r="80" spans="1:43" s="45" customFormat="1" ht="30.75" customHeight="1" x14ac:dyDescent="0.25">
      <c r="A80" s="43"/>
      <c r="B80" s="43"/>
      <c r="C80" s="43"/>
      <c r="D80" s="43"/>
      <c r="E80" s="187" t="s">
        <v>80</v>
      </c>
      <c r="F80" s="187"/>
      <c r="G80" s="187"/>
      <c r="H80" s="187"/>
      <c r="I80" s="63"/>
      <c r="J80" s="187" t="s">
        <v>97</v>
      </c>
      <c r="K80" s="187"/>
      <c r="L80" s="187"/>
      <c r="M80" s="187"/>
      <c r="N80" s="187"/>
      <c r="O80" s="187"/>
      <c r="P80" s="187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4"/>
      <c r="AL80" s="44"/>
      <c r="AM80" s="44"/>
      <c r="AN80" s="44"/>
      <c r="AO80" s="44"/>
      <c r="AP80" s="44"/>
      <c r="AQ80" s="44"/>
    </row>
    <row r="81" spans="1:49" s="45" customFormat="1" ht="30.75" customHeight="1" x14ac:dyDescent="0.25">
      <c r="A81" s="43"/>
      <c r="B81" s="43"/>
      <c r="C81" s="43"/>
      <c r="D81" s="43"/>
      <c r="E81" s="187"/>
      <c r="F81" s="187"/>
      <c r="G81" s="187"/>
      <c r="H81" s="187"/>
      <c r="I81" s="63"/>
      <c r="J81" s="188"/>
      <c r="K81" s="188"/>
      <c r="L81" s="188"/>
      <c r="M81" s="188"/>
      <c r="N81" s="188"/>
      <c r="O81" s="188"/>
      <c r="P81" s="188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4"/>
      <c r="AL81" s="44"/>
      <c r="AM81" s="44"/>
      <c r="AN81" s="44"/>
      <c r="AO81" s="44"/>
      <c r="AP81" s="44"/>
      <c r="AQ81" s="44"/>
    </row>
    <row r="82" spans="1:49" s="45" customFormat="1" ht="30.75" customHeight="1" x14ac:dyDescent="0.25">
      <c r="A82" s="187" t="s">
        <v>89</v>
      </c>
      <c r="B82" s="187"/>
      <c r="C82" s="187"/>
      <c r="D82" s="187"/>
      <c r="E82" s="189">
        <v>96840</v>
      </c>
      <c r="F82" s="190"/>
      <c r="G82" s="190"/>
      <c r="H82" s="191"/>
      <c r="I82" s="63" t="s">
        <v>95</v>
      </c>
      <c r="J82" s="189">
        <f>AO20</f>
        <v>53</v>
      </c>
      <c r="K82" s="190"/>
      <c r="L82" s="190"/>
      <c r="M82" s="190"/>
      <c r="N82" s="190"/>
      <c r="O82" s="190"/>
      <c r="P82" s="191"/>
      <c r="Q82" s="43"/>
      <c r="R82" s="43"/>
      <c r="S82" s="63" t="s">
        <v>84</v>
      </c>
      <c r="T82" s="184">
        <f>ROUNDDOWN(E82/J82,-1)</f>
        <v>1820</v>
      </c>
      <c r="U82" s="185"/>
      <c r="V82" s="185"/>
      <c r="W82" s="186"/>
      <c r="X82" s="43"/>
      <c r="Y82" s="43" t="s">
        <v>98</v>
      </c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4"/>
      <c r="AL82" s="44"/>
      <c r="AM82" s="44"/>
      <c r="AN82" s="44"/>
      <c r="AO82" s="44"/>
      <c r="AP82" s="44"/>
      <c r="AQ82" s="44"/>
    </row>
    <row r="83" spans="1:49" s="45" customFormat="1" ht="30.75" customHeight="1" x14ac:dyDescent="0.25">
      <c r="A83" s="43"/>
      <c r="B83" s="43"/>
      <c r="C83" s="43"/>
      <c r="D83" s="43"/>
      <c r="E83" s="43"/>
      <c r="F83" s="43"/>
      <c r="G83" s="43"/>
      <c r="H83" s="43"/>
      <c r="I83" s="6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4"/>
      <c r="AL83" s="44"/>
      <c r="AM83" s="44"/>
      <c r="AN83" s="44"/>
      <c r="AO83" s="44"/>
      <c r="AP83" s="44"/>
      <c r="AQ83" s="44"/>
    </row>
    <row r="84" spans="1:49" s="45" customFormat="1" ht="30.75" customHeight="1" x14ac:dyDescent="0.25">
      <c r="A84" s="46" t="s">
        <v>48</v>
      </c>
      <c r="B84" s="43"/>
      <c r="C84" s="43"/>
      <c r="D84" s="43"/>
      <c r="E84" s="43"/>
      <c r="F84" s="43"/>
      <c r="G84" s="43"/>
      <c r="H84" s="43"/>
      <c r="I84" s="6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4"/>
      <c r="AL84" s="44"/>
      <c r="AM84" s="44"/>
      <c r="AN84" s="44"/>
      <c r="AO84" s="44"/>
      <c r="AP84" s="44"/>
      <c r="AQ84" s="44"/>
    </row>
    <row r="85" spans="1:49" s="45" customFormat="1" ht="30.75" customHeight="1" x14ac:dyDescent="0.25">
      <c r="A85" s="43"/>
      <c r="B85" s="43"/>
      <c r="C85" s="43"/>
      <c r="D85" s="43"/>
      <c r="E85" s="187" t="s">
        <v>80</v>
      </c>
      <c r="F85" s="187"/>
      <c r="G85" s="187"/>
      <c r="H85" s="187"/>
      <c r="I85" s="63"/>
      <c r="J85" s="187" t="s">
        <v>88</v>
      </c>
      <c r="K85" s="187"/>
      <c r="L85" s="187"/>
      <c r="M85" s="187"/>
      <c r="N85" s="187"/>
      <c r="O85" s="187"/>
      <c r="P85" s="187"/>
      <c r="Q85" s="187"/>
      <c r="R85" s="187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4"/>
      <c r="AL85" s="44"/>
      <c r="AM85" s="44"/>
      <c r="AN85" s="44"/>
      <c r="AO85" s="44"/>
      <c r="AP85" s="44"/>
      <c r="AQ85" s="44"/>
    </row>
    <row r="86" spans="1:49" s="45" customFormat="1" ht="30.75" customHeight="1" x14ac:dyDescent="0.25">
      <c r="A86" s="43"/>
      <c r="B86" s="43"/>
      <c r="C86" s="43"/>
      <c r="D86" s="43"/>
      <c r="E86" s="187"/>
      <c r="F86" s="187"/>
      <c r="G86" s="187"/>
      <c r="H86" s="187"/>
      <c r="I86" s="63"/>
      <c r="J86" s="63"/>
      <c r="K86" s="63"/>
      <c r="L86" s="63"/>
      <c r="M86" s="63"/>
      <c r="N86" s="63"/>
      <c r="O86" s="187" t="s">
        <v>81</v>
      </c>
      <c r="P86" s="187"/>
      <c r="Q86" s="187"/>
      <c r="R86" s="43"/>
      <c r="S86" s="43"/>
      <c r="T86" s="195" t="s">
        <v>94</v>
      </c>
      <c r="U86" s="195"/>
      <c r="V86" s="195"/>
      <c r="W86" s="195"/>
      <c r="X86" s="195"/>
      <c r="Y86" s="195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4"/>
      <c r="AL86" s="44"/>
      <c r="AM86" s="44"/>
      <c r="AN86" s="44"/>
      <c r="AO86" s="44"/>
      <c r="AP86" s="44"/>
      <c r="AQ86" s="44"/>
    </row>
    <row r="87" spans="1:49" s="45" customFormat="1" ht="30.75" customHeight="1" x14ac:dyDescent="0.25">
      <c r="A87" s="187" t="s">
        <v>89</v>
      </c>
      <c r="B87" s="187"/>
      <c r="C87" s="187"/>
      <c r="D87" s="187"/>
      <c r="E87" s="189" t="e">
        <f>+内訳4月!#REF!</f>
        <v>#REF!</v>
      </c>
      <c r="F87" s="190"/>
      <c r="G87" s="190"/>
      <c r="H87" s="191"/>
      <c r="I87" s="63" t="s">
        <v>90</v>
      </c>
      <c r="J87" s="43" t="s">
        <v>91</v>
      </c>
      <c r="K87" s="189">
        <v>490</v>
      </c>
      <c r="L87" s="190"/>
      <c r="M87" s="191"/>
      <c r="N87" s="43" t="s">
        <v>83</v>
      </c>
      <c r="O87" s="189" t="e">
        <f>$O$7</f>
        <v>#REF!</v>
      </c>
      <c r="P87" s="190"/>
      <c r="Q87" s="191"/>
      <c r="R87" s="43" t="s">
        <v>92</v>
      </c>
      <c r="S87" s="43" t="s">
        <v>95</v>
      </c>
      <c r="T87" s="189">
        <f>+T67</f>
        <v>53</v>
      </c>
      <c r="U87" s="190"/>
      <c r="V87" s="190"/>
      <c r="W87" s="190"/>
      <c r="X87" s="190"/>
      <c r="Y87" s="191"/>
      <c r="Z87" s="63" t="s">
        <v>84</v>
      </c>
      <c r="AA87" s="192">
        <f>+IF(AJ7=AW7,AT87,0)</f>
        <v>0</v>
      </c>
      <c r="AB87" s="193"/>
      <c r="AC87" s="193"/>
      <c r="AD87" s="193"/>
      <c r="AE87" s="194"/>
      <c r="AF87" s="43"/>
      <c r="AG87" s="43"/>
      <c r="AH87" s="43"/>
      <c r="AI87" s="43"/>
      <c r="AJ87" s="43"/>
      <c r="AK87" s="44"/>
      <c r="AL87" s="44"/>
      <c r="AM87" s="44"/>
      <c r="AN87" s="44"/>
      <c r="AO87" s="44"/>
      <c r="AP87" s="44"/>
      <c r="AQ87" s="44"/>
      <c r="AT87" s="184" t="e">
        <f>ROUNDDOWN((E87+(K87*O87))/T87,-1)</f>
        <v>#REF!</v>
      </c>
      <c r="AU87" s="185"/>
      <c r="AV87" s="185"/>
      <c r="AW87" s="186"/>
    </row>
    <row r="88" spans="1:49" s="45" customFormat="1" ht="30.75" customHeight="1" x14ac:dyDescent="0.25">
      <c r="A88" s="43"/>
      <c r="B88" s="43"/>
      <c r="C88" s="43"/>
      <c r="D88" s="43"/>
      <c r="E88" s="43"/>
      <c r="F88" s="43"/>
      <c r="G88" s="43"/>
      <c r="H88" s="43"/>
      <c r="I88" s="6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4"/>
      <c r="AL88" s="44"/>
      <c r="AM88" s="44"/>
      <c r="AN88" s="44"/>
      <c r="AO88" s="44"/>
      <c r="AP88" s="44"/>
      <c r="AQ88" s="44"/>
    </row>
    <row r="89" spans="1:49" s="45" customFormat="1" ht="30.75" customHeight="1" x14ac:dyDescent="0.25">
      <c r="A89" s="46" t="s">
        <v>49</v>
      </c>
      <c r="B89" s="43"/>
      <c r="C89" s="43"/>
      <c r="D89" s="43"/>
      <c r="E89" s="43"/>
      <c r="F89" s="43"/>
      <c r="G89" s="43"/>
      <c r="H89" s="43"/>
      <c r="I89" s="6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4"/>
      <c r="AL89" s="44"/>
      <c r="AM89" s="44"/>
      <c r="AN89" s="44"/>
      <c r="AO89" s="44"/>
      <c r="AP89" s="44"/>
      <c r="AQ89" s="44"/>
    </row>
    <row r="90" spans="1:49" s="45" customFormat="1" ht="30.75" customHeight="1" x14ac:dyDescent="0.25">
      <c r="A90" s="43"/>
      <c r="B90" s="43"/>
      <c r="C90" s="43"/>
      <c r="D90" s="43"/>
      <c r="E90" s="187" t="s">
        <v>80</v>
      </c>
      <c r="F90" s="187"/>
      <c r="G90" s="187"/>
      <c r="H90" s="187"/>
      <c r="I90" s="63"/>
      <c r="J90" s="187" t="s">
        <v>88</v>
      </c>
      <c r="K90" s="187"/>
      <c r="L90" s="187"/>
      <c r="M90" s="187"/>
      <c r="N90" s="187"/>
      <c r="O90" s="187"/>
      <c r="P90" s="187"/>
      <c r="Q90" s="187"/>
      <c r="R90" s="187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4"/>
      <c r="AL90" s="44"/>
      <c r="AM90" s="44"/>
      <c r="AN90" s="44"/>
      <c r="AO90" s="44"/>
      <c r="AP90" s="44"/>
      <c r="AQ90" s="44"/>
    </row>
    <row r="91" spans="1:49" s="45" customFormat="1" ht="30.75" customHeight="1" x14ac:dyDescent="0.25">
      <c r="A91" s="43"/>
      <c r="B91" s="43"/>
      <c r="C91" s="43"/>
      <c r="D91" s="43"/>
      <c r="E91" s="187"/>
      <c r="F91" s="187"/>
      <c r="G91" s="187"/>
      <c r="H91" s="187"/>
      <c r="I91" s="63"/>
      <c r="J91" s="63"/>
      <c r="K91" s="63"/>
      <c r="L91" s="63"/>
      <c r="M91" s="63"/>
      <c r="N91" s="63"/>
      <c r="O91" s="187" t="s">
        <v>81</v>
      </c>
      <c r="P91" s="187"/>
      <c r="Q91" s="187"/>
      <c r="R91" s="43"/>
      <c r="S91" s="43"/>
      <c r="T91" s="195" t="s">
        <v>94</v>
      </c>
      <c r="U91" s="195"/>
      <c r="V91" s="195"/>
      <c r="W91" s="195"/>
      <c r="X91" s="195"/>
      <c r="Y91" s="195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4"/>
      <c r="AL91" s="44"/>
      <c r="AM91" s="44"/>
      <c r="AN91" s="44"/>
      <c r="AO91" s="44"/>
      <c r="AP91" s="44"/>
      <c r="AQ91" s="44"/>
    </row>
    <row r="92" spans="1:49" s="45" customFormat="1" ht="30.75" customHeight="1" x14ac:dyDescent="0.25">
      <c r="A92" s="187" t="s">
        <v>89</v>
      </c>
      <c r="B92" s="187"/>
      <c r="C92" s="187"/>
      <c r="D92" s="187"/>
      <c r="E92" s="189" t="e">
        <f>+内訳4月!#REF!</f>
        <v>#REF!</v>
      </c>
      <c r="F92" s="190"/>
      <c r="G92" s="190"/>
      <c r="H92" s="191"/>
      <c r="I92" s="63" t="s">
        <v>90</v>
      </c>
      <c r="J92" s="43" t="s">
        <v>91</v>
      </c>
      <c r="K92" s="189">
        <v>330</v>
      </c>
      <c r="L92" s="190"/>
      <c r="M92" s="191"/>
      <c r="N92" s="43" t="s">
        <v>83</v>
      </c>
      <c r="O92" s="189" t="e">
        <f>$O$7</f>
        <v>#REF!</v>
      </c>
      <c r="P92" s="190"/>
      <c r="Q92" s="191"/>
      <c r="R92" s="43" t="s">
        <v>92</v>
      </c>
      <c r="S92" s="43" t="s">
        <v>95</v>
      </c>
      <c r="T92" s="189">
        <f>+T87</f>
        <v>53</v>
      </c>
      <c r="U92" s="190"/>
      <c r="V92" s="190"/>
      <c r="W92" s="190"/>
      <c r="X92" s="190"/>
      <c r="Y92" s="191"/>
      <c r="Z92" s="63" t="s">
        <v>84</v>
      </c>
      <c r="AA92" s="192" t="e">
        <f>+IF(AJ7=AW8,AT92,0)</f>
        <v>#REF!</v>
      </c>
      <c r="AB92" s="193"/>
      <c r="AC92" s="193"/>
      <c r="AD92" s="193"/>
      <c r="AE92" s="194"/>
      <c r="AF92" s="43"/>
      <c r="AG92" s="43"/>
      <c r="AH92" s="43"/>
      <c r="AI92" s="43"/>
      <c r="AJ92" s="43"/>
      <c r="AK92" s="44"/>
      <c r="AL92" s="44"/>
      <c r="AM92" s="44"/>
      <c r="AN92" s="44"/>
      <c r="AO92" s="44"/>
      <c r="AP92" s="44"/>
      <c r="AQ92" s="44"/>
      <c r="AT92" s="184" t="e">
        <f>ROUNDDOWN((E92+(K92*O92))/T92,-1)</f>
        <v>#REF!</v>
      </c>
      <c r="AU92" s="185"/>
      <c r="AV92" s="185"/>
      <c r="AW92" s="186"/>
    </row>
    <row r="93" spans="1:49" ht="18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:49" ht="18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:49" ht="18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:49" ht="18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2:43" ht="18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2:43" ht="18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2:43" ht="18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2:43" ht="18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2:43" ht="18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2:43" ht="18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</row>
    <row r="103" spans="2:43" ht="18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2:43" ht="18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</row>
    <row r="105" spans="2:43" ht="18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</row>
    <row r="106" spans="2:43" ht="18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</row>
    <row r="107" spans="2:43" ht="18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</row>
    <row r="108" spans="2:43" ht="18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2:43" ht="18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</row>
    <row r="110" spans="2:43" ht="18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</row>
    <row r="111" spans="2:43" ht="18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</row>
    <row r="112" spans="2:43" ht="18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</row>
    <row r="113" spans="2:43" ht="18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</row>
    <row r="114" spans="2:43" ht="18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</row>
    <row r="115" spans="2:43" ht="18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</row>
    <row r="116" spans="2:43" ht="18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</row>
    <row r="117" spans="2:43" ht="18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2:43" ht="18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2:43" ht="18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2:43" ht="18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2:43" ht="18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2:43" ht="18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  <row r="123" spans="2:43" ht="18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</row>
    <row r="124" spans="2:43" ht="18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</row>
    <row r="125" spans="2:43" ht="18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</row>
    <row r="126" spans="2:43" ht="18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</row>
    <row r="127" spans="2:43" ht="18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</row>
    <row r="128" spans="2:43" ht="18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</row>
    <row r="129" spans="2:43" ht="18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</row>
    <row r="130" spans="2:43" ht="18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</row>
    <row r="131" spans="2:43" ht="18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</row>
    <row r="132" spans="2:43" ht="18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</row>
    <row r="133" spans="2:43" ht="18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</row>
    <row r="134" spans="2:43" ht="18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</row>
    <row r="135" spans="2:43" ht="18" x14ac:dyDescent="0.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</row>
    <row r="136" spans="2:43" ht="18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</row>
    <row r="137" spans="2:43" ht="18" x14ac:dyDescent="0.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</row>
    <row r="138" spans="2:43" ht="18" x14ac:dyDescent="0.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</row>
    <row r="139" spans="2:43" ht="18" x14ac:dyDescent="0.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</row>
    <row r="140" spans="2:43" ht="18" x14ac:dyDescent="0.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</row>
    <row r="141" spans="2:43" ht="18" x14ac:dyDescent="0.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</row>
    <row r="142" spans="2:43" ht="18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</row>
    <row r="143" spans="2:43" ht="18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</row>
    <row r="144" spans="2:43" ht="18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</row>
    <row r="145" spans="2:43" ht="18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</row>
    <row r="146" spans="2:43" ht="18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</row>
    <row r="147" spans="2:43" ht="18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</row>
    <row r="148" spans="2:43" ht="18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</row>
    <row r="149" spans="2:43" ht="18" x14ac:dyDescent="0.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</row>
    <row r="150" spans="2:43" ht="18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</row>
    <row r="151" spans="2:43" ht="18" x14ac:dyDescent="0.2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</row>
    <row r="152" spans="2:43" ht="18" x14ac:dyDescent="0.2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</row>
    <row r="153" spans="2:43" ht="18" x14ac:dyDescent="0.2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2:43" ht="18" x14ac:dyDescent="0.2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</row>
    <row r="155" spans="2:43" ht="18" x14ac:dyDescent="0.2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</row>
    <row r="156" spans="2:43" ht="18" x14ac:dyDescent="0.2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</row>
    <row r="157" spans="2:43" ht="18" x14ac:dyDescent="0.2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</row>
    <row r="158" spans="2:43" ht="18" x14ac:dyDescent="0.2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</row>
    <row r="159" spans="2:43" ht="18" x14ac:dyDescent="0.2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</row>
    <row r="160" spans="2:43" ht="18" x14ac:dyDescent="0.2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</row>
    <row r="161" spans="2:43" ht="18" x14ac:dyDescent="0.2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</row>
    <row r="162" spans="2:43" ht="18" x14ac:dyDescent="0.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</row>
    <row r="163" spans="2:43" ht="18" x14ac:dyDescent="0.2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</row>
    <row r="164" spans="2:43" ht="18" x14ac:dyDescent="0.2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2:43" ht="18" x14ac:dyDescent="0.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2:43" ht="18" x14ac:dyDescent="0.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</row>
    <row r="167" spans="2:43" ht="18" x14ac:dyDescent="0.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</row>
    <row r="168" spans="2:43" ht="18" x14ac:dyDescent="0.2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</row>
    <row r="169" spans="2:43" ht="18" x14ac:dyDescent="0.2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</row>
    <row r="170" spans="2:43" ht="18" x14ac:dyDescent="0.2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</row>
    <row r="171" spans="2:43" ht="18" x14ac:dyDescent="0.2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</row>
    <row r="172" spans="2:43" ht="18" x14ac:dyDescent="0.2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</row>
    <row r="173" spans="2:43" ht="18" x14ac:dyDescent="0.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</row>
    <row r="174" spans="2:43" ht="18" x14ac:dyDescent="0.2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</row>
    <row r="175" spans="2:43" ht="18" x14ac:dyDescent="0.2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2:43" ht="18" x14ac:dyDescent="0.2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</row>
    <row r="177" spans="2:43" ht="18" x14ac:dyDescent="0.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</row>
    <row r="178" spans="2:43" ht="18" x14ac:dyDescent="0.2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</row>
    <row r="179" spans="2:43" ht="18" x14ac:dyDescent="0.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</row>
    <row r="180" spans="2:43" ht="18" x14ac:dyDescent="0.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</row>
    <row r="181" spans="2:43" ht="18" x14ac:dyDescent="0.2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</row>
    <row r="182" spans="2:43" ht="18" x14ac:dyDescent="0.2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</row>
    <row r="183" spans="2:43" ht="18" x14ac:dyDescent="0.2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</row>
    <row r="184" spans="2:43" ht="18" x14ac:dyDescent="0.2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</row>
    <row r="185" spans="2:43" ht="18" x14ac:dyDescent="0.2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</row>
    <row r="186" spans="2:43" ht="18" x14ac:dyDescent="0.2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2:43" ht="18" x14ac:dyDescent="0.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</row>
    <row r="188" spans="2:43" ht="18" x14ac:dyDescent="0.2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</row>
    <row r="189" spans="2:43" ht="18" x14ac:dyDescent="0.2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</row>
    <row r="190" spans="2:43" ht="18" x14ac:dyDescent="0.2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</row>
    <row r="191" spans="2:43" ht="18" x14ac:dyDescent="0.2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</row>
    <row r="192" spans="2:43" ht="18" x14ac:dyDescent="0.2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</row>
    <row r="193" spans="2:43" ht="18" x14ac:dyDescent="0.2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</row>
    <row r="194" spans="2:43" ht="18" x14ac:dyDescent="0.2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</row>
    <row r="195" spans="2:43" ht="18" x14ac:dyDescent="0.2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</row>
    <row r="196" spans="2:43" ht="18" x14ac:dyDescent="0.2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</row>
    <row r="197" spans="2:43" ht="18" x14ac:dyDescent="0.2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</row>
    <row r="198" spans="2:43" ht="18" x14ac:dyDescent="0.2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</row>
    <row r="199" spans="2:43" ht="18" x14ac:dyDescent="0.2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</row>
  </sheetData>
  <mergeCells count="345">
    <mergeCell ref="N2:P2"/>
    <mergeCell ref="Q2:AC2"/>
    <mergeCell ref="AG3:AN3"/>
    <mergeCell ref="A5:A19"/>
    <mergeCell ref="B5:D7"/>
    <mergeCell ref="E5:H6"/>
    <mergeCell ref="I5:K6"/>
    <mergeCell ref="L5:N6"/>
    <mergeCell ref="O5:Q6"/>
    <mergeCell ref="R5:T6"/>
    <mergeCell ref="AM5:AO6"/>
    <mergeCell ref="E7:H7"/>
    <mergeCell ref="I7:K7"/>
    <mergeCell ref="L7:N7"/>
    <mergeCell ref="O7:Q7"/>
    <mergeCell ref="R7:T7"/>
    <mergeCell ref="U7:W7"/>
    <mergeCell ref="X7:Z7"/>
    <mergeCell ref="AA7:AC7"/>
    <mergeCell ref="AD7:AF7"/>
    <mergeCell ref="U5:W6"/>
    <mergeCell ref="X5:Z6"/>
    <mergeCell ref="AA5:AC6"/>
    <mergeCell ref="AD5:AF6"/>
    <mergeCell ref="AG5:AI6"/>
    <mergeCell ref="AJ5:AL6"/>
    <mergeCell ref="AG7:AI7"/>
    <mergeCell ref="AJ7:AL7"/>
    <mergeCell ref="AM7:AO7"/>
    <mergeCell ref="B8:AN10"/>
    <mergeCell ref="AO8:AO11"/>
    <mergeCell ref="AP8:AQ11"/>
    <mergeCell ref="D11:F11"/>
    <mergeCell ref="G11:I11"/>
    <mergeCell ref="J11:L11"/>
    <mergeCell ref="M11:O11"/>
    <mergeCell ref="Y12:AA12"/>
    <mergeCell ref="AB12:AD12"/>
    <mergeCell ref="AE12:AG12"/>
    <mergeCell ref="AH12:AJ12"/>
    <mergeCell ref="AK12:AN12"/>
    <mergeCell ref="AP12:AQ12"/>
    <mergeCell ref="AH11:AJ11"/>
    <mergeCell ref="AK11:AN11"/>
    <mergeCell ref="B12:B13"/>
    <mergeCell ref="D12:F12"/>
    <mergeCell ref="G12:I12"/>
    <mergeCell ref="J12:L12"/>
    <mergeCell ref="M12:O12"/>
    <mergeCell ref="P12:R12"/>
    <mergeCell ref="S12:U12"/>
    <mergeCell ref="V12:X12"/>
    <mergeCell ref="P11:R11"/>
    <mergeCell ref="S11:U11"/>
    <mergeCell ref="V11:X11"/>
    <mergeCell ref="Y11:AA11"/>
    <mergeCell ref="AB11:AD11"/>
    <mergeCell ref="AE11:AG11"/>
    <mergeCell ref="AP13:AQ13"/>
    <mergeCell ref="V13:X13"/>
    <mergeCell ref="B14:B15"/>
    <mergeCell ref="D14:F14"/>
    <mergeCell ref="G14:I14"/>
    <mergeCell ref="J14:L14"/>
    <mergeCell ref="M14:O14"/>
    <mergeCell ref="P14:R14"/>
    <mergeCell ref="S14:U14"/>
    <mergeCell ref="V14:X14"/>
    <mergeCell ref="Y14:AA14"/>
    <mergeCell ref="Y13:AA13"/>
    <mergeCell ref="AB13:AD13"/>
    <mergeCell ref="AE13:AG13"/>
    <mergeCell ref="AH13:AJ13"/>
    <mergeCell ref="AK13:AN13"/>
    <mergeCell ref="D13:F13"/>
    <mergeCell ref="G13:I13"/>
    <mergeCell ref="J13:L13"/>
    <mergeCell ref="M13:O13"/>
    <mergeCell ref="P13:R13"/>
    <mergeCell ref="S13:U13"/>
    <mergeCell ref="AB14:AD14"/>
    <mergeCell ref="AE14:AG14"/>
    <mergeCell ref="AH14:AJ14"/>
    <mergeCell ref="AK14:AN14"/>
    <mergeCell ref="AP14:AQ14"/>
    <mergeCell ref="D15:F15"/>
    <mergeCell ref="G15:I15"/>
    <mergeCell ref="J15:L15"/>
    <mergeCell ref="M15:O15"/>
    <mergeCell ref="P15:R15"/>
    <mergeCell ref="Y16:AA16"/>
    <mergeCell ref="AB16:AD16"/>
    <mergeCell ref="AE16:AG16"/>
    <mergeCell ref="AH16:AJ16"/>
    <mergeCell ref="AK16:AN16"/>
    <mergeCell ref="AP16:AQ16"/>
    <mergeCell ref="AK15:AN15"/>
    <mergeCell ref="AP15:AQ15"/>
    <mergeCell ref="B16:B17"/>
    <mergeCell ref="D16:F16"/>
    <mergeCell ref="G16:I16"/>
    <mergeCell ref="J16:L16"/>
    <mergeCell ref="M16:O16"/>
    <mergeCell ref="P16:R16"/>
    <mergeCell ref="S16:U16"/>
    <mergeCell ref="V16:X16"/>
    <mergeCell ref="S15:U15"/>
    <mergeCell ref="V15:X15"/>
    <mergeCell ref="Y15:AA15"/>
    <mergeCell ref="AB15:AD15"/>
    <mergeCell ref="AE15:AG15"/>
    <mergeCell ref="AH15:AJ15"/>
    <mergeCell ref="AP17:AQ17"/>
    <mergeCell ref="V17:X17"/>
    <mergeCell ref="B18:B19"/>
    <mergeCell ref="D18:F18"/>
    <mergeCell ref="G18:I18"/>
    <mergeCell ref="J18:L18"/>
    <mergeCell ref="M18:O18"/>
    <mergeCell ref="P18:R18"/>
    <mergeCell ref="S18:U18"/>
    <mergeCell ref="V18:X18"/>
    <mergeCell ref="Y18:AA18"/>
    <mergeCell ref="Y17:AA17"/>
    <mergeCell ref="AB17:AD17"/>
    <mergeCell ref="AE17:AG17"/>
    <mergeCell ref="AH17:AJ17"/>
    <mergeCell ref="AK17:AN17"/>
    <mergeCell ref="D17:F17"/>
    <mergeCell ref="G17:I17"/>
    <mergeCell ref="J17:L17"/>
    <mergeCell ref="M17:O17"/>
    <mergeCell ref="P17:R17"/>
    <mergeCell ref="S17:U17"/>
    <mergeCell ref="AB18:AD18"/>
    <mergeCell ref="AE18:AG18"/>
    <mergeCell ref="AH18:AJ18"/>
    <mergeCell ref="AK18:AN18"/>
    <mergeCell ref="AP18:AQ18"/>
    <mergeCell ref="D19:F19"/>
    <mergeCell ref="G19:I19"/>
    <mergeCell ref="J19:L19"/>
    <mergeCell ref="M19:O19"/>
    <mergeCell ref="P19:R19"/>
    <mergeCell ref="AK19:AN19"/>
    <mergeCell ref="AP19:AQ19"/>
    <mergeCell ref="M20:O20"/>
    <mergeCell ref="P20:AN20"/>
    <mergeCell ref="AO20:AO21"/>
    <mergeCell ref="AP20:AQ21"/>
    <mergeCell ref="P21:AN21"/>
    <mergeCell ref="S19:U19"/>
    <mergeCell ref="V19:X19"/>
    <mergeCell ref="Y19:AA19"/>
    <mergeCell ref="AB19:AD19"/>
    <mergeCell ref="AE19:AG19"/>
    <mergeCell ref="AH19:AJ19"/>
    <mergeCell ref="A23:F23"/>
    <mergeCell ref="A24:B24"/>
    <mergeCell ref="AB24:AD24"/>
    <mergeCell ref="A25:B25"/>
    <mergeCell ref="D25:F25"/>
    <mergeCell ref="G25:I25"/>
    <mergeCell ref="J25:L25"/>
    <mergeCell ref="O25:P25"/>
    <mergeCell ref="R25:V25"/>
    <mergeCell ref="X25:AA25"/>
    <mergeCell ref="AB25:AD25"/>
    <mergeCell ref="A26:B26"/>
    <mergeCell ref="D26:F26"/>
    <mergeCell ref="G26:I26"/>
    <mergeCell ref="J26:L26"/>
    <mergeCell ref="O26:P26"/>
    <mergeCell ref="R26:V26"/>
    <mergeCell ref="X26:AA26"/>
    <mergeCell ref="AB26:AD26"/>
    <mergeCell ref="AF26:AH26"/>
    <mergeCell ref="A27:B27"/>
    <mergeCell ref="D27:F27"/>
    <mergeCell ref="G27:I27"/>
    <mergeCell ref="J27:L27"/>
    <mergeCell ref="O27:P27"/>
    <mergeCell ref="R27:V27"/>
    <mergeCell ref="X27:AA27"/>
    <mergeCell ref="AB27:AD27"/>
    <mergeCell ref="X28:AA28"/>
    <mergeCell ref="AB28:AD28"/>
    <mergeCell ref="R29:V29"/>
    <mergeCell ref="X29:AA29"/>
    <mergeCell ref="AB29:AD29"/>
    <mergeCell ref="A30:B30"/>
    <mergeCell ref="AB30:AD30"/>
    <mergeCell ref="A28:B28"/>
    <mergeCell ref="D28:F28"/>
    <mergeCell ref="G28:I28"/>
    <mergeCell ref="J28:L28"/>
    <mergeCell ref="O28:P28"/>
    <mergeCell ref="R28:V28"/>
    <mergeCell ref="X31:AA31"/>
    <mergeCell ref="AB31:AD31"/>
    <mergeCell ref="A32:B32"/>
    <mergeCell ref="D32:F32"/>
    <mergeCell ref="G32:I32"/>
    <mergeCell ref="J32:L32"/>
    <mergeCell ref="O32:P32"/>
    <mergeCell ref="R32:V32"/>
    <mergeCell ref="X32:AA32"/>
    <mergeCell ref="AB32:AD32"/>
    <mergeCell ref="A31:B31"/>
    <mergeCell ref="D31:F31"/>
    <mergeCell ref="G31:I31"/>
    <mergeCell ref="J31:L31"/>
    <mergeCell ref="O31:P31"/>
    <mergeCell ref="R31:V31"/>
    <mergeCell ref="X33:AA33"/>
    <mergeCell ref="AB33:AD33"/>
    <mergeCell ref="A34:B34"/>
    <mergeCell ref="D34:F34"/>
    <mergeCell ref="G34:I34"/>
    <mergeCell ref="J34:L34"/>
    <mergeCell ref="O34:P34"/>
    <mergeCell ref="R34:V34"/>
    <mergeCell ref="X34:AA34"/>
    <mergeCell ref="AB34:AD34"/>
    <mergeCell ref="A33:B33"/>
    <mergeCell ref="D33:F33"/>
    <mergeCell ref="G33:I33"/>
    <mergeCell ref="J33:L33"/>
    <mergeCell ref="O33:P33"/>
    <mergeCell ref="R33:V33"/>
    <mergeCell ref="AP38:AP39"/>
    <mergeCell ref="A39:L39"/>
    <mergeCell ref="H44:J44"/>
    <mergeCell ref="E48:H48"/>
    <mergeCell ref="J48:L48"/>
    <mergeCell ref="X48:AA48"/>
    <mergeCell ref="AC48:AE48"/>
    <mergeCell ref="R35:V35"/>
    <mergeCell ref="X35:AA35"/>
    <mergeCell ref="AB35:AD35"/>
    <mergeCell ref="C38:D38"/>
    <mergeCell ref="E38:L38"/>
    <mergeCell ref="M38:AO39"/>
    <mergeCell ref="AC49:AE49"/>
    <mergeCell ref="AG49:AJ49"/>
    <mergeCell ref="A50:D50"/>
    <mergeCell ref="E50:H50"/>
    <mergeCell ref="J50:L50"/>
    <mergeCell ref="N50:Q50"/>
    <mergeCell ref="T50:W50"/>
    <mergeCell ref="X50:AA50"/>
    <mergeCell ref="AC50:AE50"/>
    <mergeCell ref="AG50:AJ50"/>
    <mergeCell ref="A49:D49"/>
    <mergeCell ref="E49:H49"/>
    <mergeCell ref="J49:L49"/>
    <mergeCell ref="N49:Q49"/>
    <mergeCell ref="T49:W49"/>
    <mergeCell ref="X49:AA49"/>
    <mergeCell ref="E55:H56"/>
    <mergeCell ref="J55:R55"/>
    <mergeCell ref="O56:Q56"/>
    <mergeCell ref="A57:D57"/>
    <mergeCell ref="E57:H57"/>
    <mergeCell ref="K57:M57"/>
    <mergeCell ref="O57:Q57"/>
    <mergeCell ref="AC51:AE51"/>
    <mergeCell ref="AG51:AJ51"/>
    <mergeCell ref="A52:D52"/>
    <mergeCell ref="E52:H52"/>
    <mergeCell ref="J52:L52"/>
    <mergeCell ref="N52:Q52"/>
    <mergeCell ref="T52:W52"/>
    <mergeCell ref="X52:AA52"/>
    <mergeCell ref="AC52:AE52"/>
    <mergeCell ref="AG52:AJ52"/>
    <mergeCell ref="A51:D51"/>
    <mergeCell ref="E51:H51"/>
    <mergeCell ref="J51:L51"/>
    <mergeCell ref="N51:Q51"/>
    <mergeCell ref="T51:W51"/>
    <mergeCell ref="X51:AA51"/>
    <mergeCell ref="T57:W57"/>
    <mergeCell ref="E60:H61"/>
    <mergeCell ref="J60:R60"/>
    <mergeCell ref="O61:Q61"/>
    <mergeCell ref="T61:Y61"/>
    <mergeCell ref="A62:D62"/>
    <mergeCell ref="E62:H62"/>
    <mergeCell ref="K62:M62"/>
    <mergeCell ref="O62:Q62"/>
    <mergeCell ref="T62:Y62"/>
    <mergeCell ref="AA62:AD62"/>
    <mergeCell ref="E65:H66"/>
    <mergeCell ref="J65:R65"/>
    <mergeCell ref="O66:Q66"/>
    <mergeCell ref="T66:Y66"/>
    <mergeCell ref="A67:D67"/>
    <mergeCell ref="E67:H67"/>
    <mergeCell ref="K67:M67"/>
    <mergeCell ref="O67:Q67"/>
    <mergeCell ref="T67:Y67"/>
    <mergeCell ref="AA67:AD67"/>
    <mergeCell ref="E70:H71"/>
    <mergeCell ref="J70:R70"/>
    <mergeCell ref="O71:Q71"/>
    <mergeCell ref="A72:D72"/>
    <mergeCell ref="E72:H72"/>
    <mergeCell ref="K72:M72"/>
    <mergeCell ref="O72:Q72"/>
    <mergeCell ref="T72:W72"/>
    <mergeCell ref="E87:H87"/>
    <mergeCell ref="K87:M87"/>
    <mergeCell ref="O87:Q87"/>
    <mergeCell ref="T87:Y87"/>
    <mergeCell ref="E75:H76"/>
    <mergeCell ref="J75:P76"/>
    <mergeCell ref="A77:D77"/>
    <mergeCell ref="E77:H77"/>
    <mergeCell ref="J77:P77"/>
    <mergeCell ref="T77:W77"/>
    <mergeCell ref="AT92:AW92"/>
    <mergeCell ref="E80:H81"/>
    <mergeCell ref="J80:P81"/>
    <mergeCell ref="A82:D82"/>
    <mergeCell ref="E82:H82"/>
    <mergeCell ref="J82:P82"/>
    <mergeCell ref="T82:W82"/>
    <mergeCell ref="A92:D92"/>
    <mergeCell ref="E92:H92"/>
    <mergeCell ref="K92:M92"/>
    <mergeCell ref="O92:Q92"/>
    <mergeCell ref="T92:Y92"/>
    <mergeCell ref="AA92:AE92"/>
    <mergeCell ref="AA87:AE87"/>
    <mergeCell ref="AT87:AW87"/>
    <mergeCell ref="E90:H91"/>
    <mergeCell ref="J90:R90"/>
    <mergeCell ref="O91:Q91"/>
    <mergeCell ref="T91:Y91"/>
    <mergeCell ref="E85:H86"/>
    <mergeCell ref="J85:R85"/>
    <mergeCell ref="O86:Q86"/>
    <mergeCell ref="T86:Y86"/>
    <mergeCell ref="A87:D87"/>
  </mergeCells>
  <phoneticPr fontId="3"/>
  <dataValidations count="2">
    <dataValidation type="list" allowBlank="1" showInputMessage="1" showErrorMessage="1" sqref="AJ7:AL7" xr:uid="{00000000-0002-0000-0F00-000000000000}">
      <formula1>$AW$6:$AW$9</formula1>
    </dataValidation>
    <dataValidation type="list" allowBlank="1" showInputMessage="1" showErrorMessage="1" sqref="U7:AF7" xr:uid="{00000000-0002-0000-0F00-000001000000}">
      <formula1>$AV$6:$AV$8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portrait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【半年・３か月払用】請求書作成方法</vt:lpstr>
      <vt:lpstr>請求書（精算用）</vt:lpstr>
      <vt:lpstr>内訳</vt:lpstr>
      <vt:lpstr>請求書（毎月払用）</vt:lpstr>
      <vt:lpstr>内訳4月</vt:lpstr>
      <vt:lpstr>内訳5月</vt:lpstr>
      <vt:lpstr>内訳7月</vt:lpstr>
      <vt:lpstr>内訳6月</vt:lpstr>
      <vt:lpstr>内訳8月</vt:lpstr>
      <vt:lpstr>内訳9月</vt:lpstr>
      <vt:lpstr>内訳10月</vt:lpstr>
      <vt:lpstr>内訳11月</vt:lpstr>
      <vt:lpstr>内訳12月</vt:lpstr>
      <vt:lpstr>内訳1月</vt:lpstr>
      <vt:lpstr>内訳2月</vt:lpstr>
      <vt:lpstr>内訳三月</vt:lpstr>
      <vt:lpstr>内訳3月</vt:lpstr>
      <vt:lpstr>【半年・３か月払用】請求書作成方法!Print_Area</vt:lpstr>
      <vt:lpstr>'請求書（精算用）'!Print_Area</vt:lpstr>
      <vt:lpstr>'請求書（毎月払用）'!Print_Area</vt:lpstr>
      <vt:lpstr>内訳!Print_Area</vt:lpstr>
      <vt:lpstr>内訳10月!Print_Area</vt:lpstr>
      <vt:lpstr>内訳11月!Print_Area</vt:lpstr>
      <vt:lpstr>内訳12月!Print_Area</vt:lpstr>
      <vt:lpstr>内訳1月!Print_Area</vt:lpstr>
      <vt:lpstr>内訳2月!Print_Area</vt:lpstr>
      <vt:lpstr>内訳3月!Print_Area</vt:lpstr>
      <vt:lpstr>内訳4月!Print_Area</vt:lpstr>
      <vt:lpstr>内訳5月!Print_Area</vt:lpstr>
      <vt:lpstr>内訳6月!Print_Area</vt:lpstr>
      <vt:lpstr>内訳7月!Print_Area</vt:lpstr>
      <vt:lpstr>内訳8月!Print_Area</vt:lpstr>
      <vt:lpstr>内訳9月!Print_Area</vt:lpstr>
      <vt:lpstr>内訳三月!Print_Area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範晃</dc:creator>
  <cp:lastModifiedBy>Administrator</cp:lastModifiedBy>
  <cp:lastPrinted>2020-06-02T11:16:37Z</cp:lastPrinted>
  <dcterms:created xsi:type="dcterms:W3CDTF">2016-03-30T04:34:10Z</dcterms:created>
  <dcterms:modified xsi:type="dcterms:W3CDTF">2023-10-17T00:18:19Z</dcterms:modified>
</cp:coreProperties>
</file>